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5100" activeTab="2"/>
  </bookViews>
  <sheets>
    <sheet name="tafla" sheetId="1" r:id="rId1"/>
    <sheet name="umferðir" sheetId="2" r:id="rId2"/>
    <sheet name="röð" sheetId="3" r:id="rId3"/>
    <sheet name="impar" sheetId="4" r:id="rId4"/>
    <sheet name="18 spil" sheetId="5" r:id="rId5"/>
    <sheet name="silfurstig" sheetId="6" r:id="rId6"/>
  </sheets>
  <definedNames>
    <definedName name="_xlnm.Print_Area" localSheetId="5">'silfurstig'!$A$1:$N$92</definedName>
    <definedName name="_xlnm.Print_Area" localSheetId="0">'tafla'!$A$1:$K$10</definedName>
    <definedName name="_xlnm.Print_Area" localSheetId="1">'umferðir'!$A$44:$H$69</definedName>
  </definedNames>
  <calcPr fullCalcOnLoad="1"/>
</workbook>
</file>

<file path=xl/sharedStrings.xml><?xml version="1.0" encoding="utf-8"?>
<sst xmlns="http://schemas.openxmlformats.org/spreadsheetml/2006/main" count="296" uniqueCount="125">
  <si>
    <t>Garðar Garðarsson</t>
  </si>
  <si>
    <t>Brynjólfur Gestsson</t>
  </si>
  <si>
    <t>samtals</t>
  </si>
  <si>
    <t>borð 1</t>
  </si>
  <si>
    <t>borð 2</t>
  </si>
  <si>
    <t>borð 3</t>
  </si>
  <si>
    <t>borð 4</t>
  </si>
  <si>
    <t>-</t>
  </si>
  <si>
    <t>1.umferð</t>
  </si>
  <si>
    <t>2.umferð</t>
  </si>
  <si>
    <t>3.umferð</t>
  </si>
  <si>
    <t>4.umferð</t>
  </si>
  <si>
    <t>impar</t>
  </si>
  <si>
    <t>vinningsstig</t>
  </si>
  <si>
    <t>+</t>
  </si>
  <si>
    <t>ÚRSLIT</t>
  </si>
  <si>
    <t>IMPAR</t>
  </si>
  <si>
    <t>meðal</t>
  </si>
  <si>
    <t>per spil</t>
  </si>
  <si>
    <t>5.umferð</t>
  </si>
  <si>
    <t>6.umferð</t>
  </si>
  <si>
    <t>7.umferð</t>
  </si>
  <si>
    <t>inn</t>
  </si>
  <si>
    <t>út</t>
  </si>
  <si>
    <t>Gunnar Þórðarson</t>
  </si>
  <si>
    <t>Pétur Hartmannsson</t>
  </si>
  <si>
    <t>Anton Hartmannsson</t>
  </si>
  <si>
    <t>Kennitala</t>
  </si>
  <si>
    <t>Sigfinnur Snorrason</t>
  </si>
  <si>
    <t>Þröstur Árnason</t>
  </si>
  <si>
    <t>Gísli Þórarinsson</t>
  </si>
  <si>
    <t>Kristján Már Gunnarsson</t>
  </si>
  <si>
    <t>Helgi Grétar Helgason</t>
  </si>
  <si>
    <t>Björn Snorrason</t>
  </si>
  <si>
    <t>Guðjón Einarsson</t>
  </si>
  <si>
    <t>Ólafur Steinason</t>
  </si>
  <si>
    <t>Spilað er um 18 silfurstig í leik</t>
  </si>
  <si>
    <t>Setjið 1 ef leikur fer 18-12 eða meira</t>
  </si>
  <si>
    <t>Setjið 1/2 ef leikur fer 17-13,16-14 eða 15-15</t>
  </si>
  <si>
    <t>Setjið 0 ef leikur fer 12-18 eða minna</t>
  </si>
  <si>
    <t>=</t>
  </si>
  <si>
    <t>STIG</t>
  </si>
  <si>
    <t>UPPBÓT</t>
  </si>
  <si>
    <t>031059-3139</t>
  </si>
  <si>
    <t>081062-5289</t>
  </si>
  <si>
    <t>271163-5929</t>
  </si>
  <si>
    <t>140954-4469</t>
  </si>
  <si>
    <t>301061-3589</t>
  </si>
  <si>
    <t>061167-3079</t>
  </si>
  <si>
    <t>051064-2329</t>
  </si>
  <si>
    <t>160956-3059</t>
  </si>
  <si>
    <t>290658-4709</t>
  </si>
  <si>
    <t>170457-3239</t>
  </si>
  <si>
    <t>090460-4989</t>
  </si>
  <si>
    <t>270347-2319</t>
  </si>
  <si>
    <t>281248-4649</t>
  </si>
  <si>
    <t>Tryggingamiðstöðin</t>
  </si>
  <si>
    <t>Óskar Pálsson</t>
  </si>
  <si>
    <t>Stjörnublikk ehf.</t>
  </si>
  <si>
    <t>M A T A R H L É</t>
  </si>
  <si>
    <t>10:00 - 12:15</t>
  </si>
  <si>
    <t>15:15 - 17:30</t>
  </si>
  <si>
    <t>15:05 - 17:20</t>
  </si>
  <si>
    <t>Ríkharður Sverrisson</t>
  </si>
  <si>
    <t>250465-5489</t>
  </si>
  <si>
    <t>Sigurður Skagfjörð</t>
  </si>
  <si>
    <t>170359-2919</t>
  </si>
  <si>
    <t>Höskuldur Gunnarsson</t>
  </si>
  <si>
    <t>110866-4029</t>
  </si>
  <si>
    <t>Jón Smári Pétursson</t>
  </si>
  <si>
    <t>031278-4149</t>
  </si>
  <si>
    <t>Björn Dúason</t>
  </si>
  <si>
    <t>250350-4819</t>
  </si>
  <si>
    <t>Gunnar Björn Helgason</t>
  </si>
  <si>
    <t>131180-7219</t>
  </si>
  <si>
    <t>281263-4209</t>
  </si>
  <si>
    <t>Uppbót:</t>
  </si>
  <si>
    <t>42 fyrir fyrsta</t>
  </si>
  <si>
    <t>30 fyrir annað</t>
  </si>
  <si>
    <t>21 fyrir þriðja</t>
  </si>
  <si>
    <t>MS Selfossi</t>
  </si>
  <si>
    <t>Ólafur Steinason *</t>
  </si>
  <si>
    <t>12:45 - 15:00</t>
  </si>
  <si>
    <t>12:15 - 12:45</t>
  </si>
  <si>
    <t>17:30 - 17:50</t>
  </si>
  <si>
    <t>17:50 - 20:20</t>
  </si>
  <si>
    <t>K A F F I P Á S A</t>
  </si>
  <si>
    <t>12:15 - 12:35</t>
  </si>
  <si>
    <t>12:35 - 14:50</t>
  </si>
  <si>
    <t>Höskuldur Gunnarsson *</t>
  </si>
  <si>
    <t>* Spila ekki um rétt á Íslandsmót</t>
  </si>
  <si>
    <t>Kristján Pétursson</t>
  </si>
  <si>
    <t>Jón Viðar Jónmundsson</t>
  </si>
  <si>
    <t>Sigurður Vilhjálmsson</t>
  </si>
  <si>
    <t>Torfi Jónsson</t>
  </si>
  <si>
    <t>Karl Gunnlaugsson</t>
  </si>
  <si>
    <t>Pétur Skarphéðinsson</t>
  </si>
  <si>
    <t>Guðmundur Böðvarsson</t>
  </si>
  <si>
    <t>070849-2249</t>
  </si>
  <si>
    <t>Jóhann Frímannsson</t>
  </si>
  <si>
    <t>Örn Hauksson</t>
  </si>
  <si>
    <t>Svavar Hauksson</t>
  </si>
  <si>
    <t>Þórður Sigurðsson</t>
  </si>
  <si>
    <t>Vilhjálmur Þór Pálsson</t>
  </si>
  <si>
    <t>Guðmundur Þór Gunnars.</t>
  </si>
  <si>
    <t>Runólfur Þór Jónsson</t>
  </si>
  <si>
    <t>150947-3329</t>
  </si>
  <si>
    <t>310767-4929</t>
  </si>
  <si>
    <t>171131-2279</t>
  </si>
  <si>
    <t>260346-4829</t>
  </si>
  <si>
    <t>210142-4609</t>
  </si>
  <si>
    <t>080459-5139</t>
  </si>
  <si>
    <t>160449-3309</t>
  </si>
  <si>
    <t>Hótel Hekla</t>
  </si>
  <si>
    <t>Jón Þorsteinn Hjartarson</t>
  </si>
  <si>
    <t>Kjartan Jóhannsson</t>
  </si>
  <si>
    <t>200159-3579</t>
  </si>
  <si>
    <t>140952-3709</t>
  </si>
  <si>
    <t>151041-2809</t>
  </si>
  <si>
    <t>200939-4419</t>
  </si>
  <si>
    <t>180344-2929</t>
  </si>
  <si>
    <t>150176-5579</t>
  </si>
  <si>
    <t>100756-3759</t>
  </si>
  <si>
    <t>190562-4689</t>
  </si>
  <si>
    <t>STAÐAN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</si>
</sst>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22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4"/>
      <name val="Arial"/>
      <family val="2"/>
    </font>
    <font>
      <sz val="22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sz val="28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i/>
      <sz val="12"/>
      <name val="Arial"/>
      <family val="2"/>
    </font>
    <font>
      <b/>
      <i/>
      <sz val="16"/>
      <name val="Arial"/>
      <family val="2"/>
    </font>
    <font>
      <b/>
      <i/>
      <sz val="10"/>
      <name val="Arial"/>
      <family val="2"/>
    </font>
    <font>
      <b/>
      <i/>
      <sz val="16"/>
      <color indexed="10"/>
      <name val="Arial"/>
      <family val="2"/>
    </font>
    <font>
      <sz val="11"/>
      <name val="Arial"/>
      <family val="2"/>
    </font>
    <font>
      <u val="single"/>
      <sz val="16"/>
      <name val="Arial"/>
      <family val="2"/>
    </font>
    <font>
      <b/>
      <i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1" fontId="8" fillId="0" borderId="2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13" fillId="0" borderId="0" xfId="0" applyFont="1" applyAlignment="1">
      <alignment/>
    </xf>
    <xf numFmtId="2" fontId="2" fillId="0" borderId="11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9" fillId="2" borderId="1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8" xfId="0" applyFont="1" applyBorder="1" applyAlignment="1">
      <alignment horizontal="left"/>
    </xf>
    <xf numFmtId="0" fontId="16" fillId="0" borderId="9" xfId="0" applyFont="1" applyBorder="1" applyAlignment="1">
      <alignment horizontal="left" vertical="center"/>
    </xf>
    <xf numFmtId="0" fontId="17" fillId="0" borderId="0" xfId="0" applyFont="1" applyAlignment="1">
      <alignment horizontal="left"/>
    </xf>
    <xf numFmtId="0" fontId="18" fillId="0" borderId="10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1" fontId="1" fillId="0" borderId="1" xfId="0" applyNumberFormat="1" applyFont="1" applyBorder="1" applyAlignment="1">
      <alignment horizontal="right" wrapText="1"/>
    </xf>
    <xf numFmtId="1" fontId="1" fillId="0" borderId="1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right"/>
    </xf>
    <xf numFmtId="1" fontId="19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1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" fontId="8" fillId="0" borderId="17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" fillId="0" borderId="0" xfId="0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zoomScale="75" zoomScaleNormal="75" workbookViewId="0" topLeftCell="A1">
      <selection activeCell="I13" sqref="I13"/>
    </sheetView>
  </sheetViews>
  <sheetFormatPr defaultColWidth="9.140625" defaultRowHeight="12.75"/>
  <cols>
    <col min="1" max="1" width="5.8515625" style="5" customWidth="1"/>
    <col min="2" max="2" width="49.421875" style="4" customWidth="1"/>
    <col min="3" max="10" width="7.00390625" style="5" customWidth="1"/>
    <col min="11" max="11" width="15.140625" style="5" customWidth="1"/>
    <col min="12" max="16384" width="9.140625" style="4" customWidth="1"/>
  </cols>
  <sheetData>
    <row r="1" spans="1:11" ht="30">
      <c r="A1" s="44"/>
      <c r="B1" s="45"/>
      <c r="C1" s="44">
        <v>1</v>
      </c>
      <c r="D1" s="44">
        <v>2</v>
      </c>
      <c r="E1" s="44">
        <v>3</v>
      </c>
      <c r="F1" s="44">
        <v>4</v>
      </c>
      <c r="G1" s="44">
        <v>5</v>
      </c>
      <c r="H1" s="44">
        <v>6</v>
      </c>
      <c r="I1" s="44">
        <v>7</v>
      </c>
      <c r="J1" s="44">
        <v>8</v>
      </c>
      <c r="K1" s="43" t="s">
        <v>2</v>
      </c>
    </row>
    <row r="2" spans="1:11" ht="30">
      <c r="A2" s="44">
        <v>1</v>
      </c>
      <c r="B2" s="21" t="s">
        <v>89</v>
      </c>
      <c r="C2" s="46"/>
      <c r="D2" s="44">
        <v>5</v>
      </c>
      <c r="E2" s="44">
        <v>21</v>
      </c>
      <c r="F2" s="44">
        <v>16</v>
      </c>
      <c r="G2" s="44">
        <v>6</v>
      </c>
      <c r="H2" s="44">
        <v>23</v>
      </c>
      <c r="I2" s="44">
        <v>25</v>
      </c>
      <c r="J2" s="44">
        <v>19</v>
      </c>
      <c r="K2" s="44">
        <f>SUM(C2:J2)</f>
        <v>115</v>
      </c>
    </row>
    <row r="3" spans="1:11" ht="30">
      <c r="A3" s="44">
        <v>2</v>
      </c>
      <c r="B3" s="21" t="s">
        <v>80</v>
      </c>
      <c r="C3" s="44">
        <v>25</v>
      </c>
      <c r="D3" s="46"/>
      <c r="E3" s="44">
        <v>15</v>
      </c>
      <c r="F3" s="44">
        <v>16</v>
      </c>
      <c r="G3" s="44">
        <v>23</v>
      </c>
      <c r="H3" s="44">
        <v>24</v>
      </c>
      <c r="I3" s="44">
        <v>24</v>
      </c>
      <c r="J3" s="44">
        <v>20</v>
      </c>
      <c r="K3" s="44">
        <f aca="true" t="shared" si="0" ref="K3:K9">SUM(C3:J3)</f>
        <v>147</v>
      </c>
    </row>
    <row r="4" spans="1:11" ht="30">
      <c r="A4" s="44">
        <v>3</v>
      </c>
      <c r="B4" s="21" t="s">
        <v>58</v>
      </c>
      <c r="C4" s="44">
        <v>9</v>
      </c>
      <c r="D4" s="44">
        <v>15</v>
      </c>
      <c r="E4" s="46"/>
      <c r="F4" s="44">
        <v>13</v>
      </c>
      <c r="G4" s="44">
        <v>23</v>
      </c>
      <c r="H4" s="44">
        <v>16</v>
      </c>
      <c r="I4" s="44">
        <v>18</v>
      </c>
      <c r="J4" s="44">
        <v>9</v>
      </c>
      <c r="K4" s="44">
        <f t="shared" si="0"/>
        <v>103</v>
      </c>
    </row>
    <row r="5" spans="1:11" ht="30">
      <c r="A5" s="44">
        <v>4</v>
      </c>
      <c r="B5" s="21" t="s">
        <v>81</v>
      </c>
      <c r="C5" s="44">
        <v>14</v>
      </c>
      <c r="D5" s="44">
        <v>14</v>
      </c>
      <c r="E5" s="44">
        <v>17</v>
      </c>
      <c r="F5" s="46"/>
      <c r="G5" s="44">
        <v>9</v>
      </c>
      <c r="H5" s="44">
        <v>24</v>
      </c>
      <c r="I5" s="44">
        <v>15</v>
      </c>
      <c r="J5" s="44">
        <v>12</v>
      </c>
      <c r="K5" s="44">
        <f t="shared" si="0"/>
        <v>105</v>
      </c>
    </row>
    <row r="6" spans="1:11" ht="30">
      <c r="A6" s="44">
        <v>5</v>
      </c>
      <c r="B6" s="21" t="s">
        <v>56</v>
      </c>
      <c r="C6" s="44">
        <v>24</v>
      </c>
      <c r="D6" s="44">
        <v>7</v>
      </c>
      <c r="E6" s="44">
        <v>7</v>
      </c>
      <c r="F6" s="44">
        <v>21</v>
      </c>
      <c r="G6" s="46"/>
      <c r="H6" s="44">
        <v>16</v>
      </c>
      <c r="I6" s="44">
        <v>23</v>
      </c>
      <c r="J6" s="44">
        <v>25</v>
      </c>
      <c r="K6" s="44">
        <f t="shared" si="0"/>
        <v>123</v>
      </c>
    </row>
    <row r="7" spans="1:11" ht="30">
      <c r="A7" s="44">
        <v>6</v>
      </c>
      <c r="B7" s="21" t="s">
        <v>73</v>
      </c>
      <c r="C7" s="44">
        <v>7</v>
      </c>
      <c r="D7" s="44">
        <v>6</v>
      </c>
      <c r="E7" s="44">
        <v>14</v>
      </c>
      <c r="F7" s="44">
        <v>6</v>
      </c>
      <c r="G7" s="44">
        <v>14</v>
      </c>
      <c r="H7" s="46"/>
      <c r="I7" s="44">
        <v>21</v>
      </c>
      <c r="J7" s="44">
        <v>10</v>
      </c>
      <c r="K7" s="44">
        <f t="shared" si="0"/>
        <v>78</v>
      </c>
    </row>
    <row r="8" spans="1:11" ht="30">
      <c r="A8" s="44">
        <v>7</v>
      </c>
      <c r="B8" s="21" t="s">
        <v>113</v>
      </c>
      <c r="C8" s="44">
        <v>4</v>
      </c>
      <c r="D8" s="44">
        <v>6</v>
      </c>
      <c r="E8" s="44">
        <v>12</v>
      </c>
      <c r="F8" s="44">
        <v>15</v>
      </c>
      <c r="G8" s="44">
        <v>7</v>
      </c>
      <c r="H8" s="44">
        <v>9</v>
      </c>
      <c r="I8" s="46"/>
      <c r="J8" s="44">
        <v>6</v>
      </c>
      <c r="K8" s="44">
        <f t="shared" si="0"/>
        <v>59</v>
      </c>
    </row>
    <row r="9" spans="1:11" ht="30">
      <c r="A9" s="44">
        <v>8</v>
      </c>
      <c r="B9" s="21" t="s">
        <v>57</v>
      </c>
      <c r="C9" s="44">
        <v>11</v>
      </c>
      <c r="D9" s="44">
        <v>10</v>
      </c>
      <c r="E9" s="44">
        <v>21</v>
      </c>
      <c r="F9" s="44">
        <v>18</v>
      </c>
      <c r="G9" s="44">
        <v>4</v>
      </c>
      <c r="H9" s="44">
        <v>20</v>
      </c>
      <c r="I9" s="44">
        <v>24</v>
      </c>
      <c r="J9" s="46"/>
      <c r="K9" s="44">
        <f t="shared" si="0"/>
        <v>108</v>
      </c>
    </row>
    <row r="10" spans="1:11" ht="30">
      <c r="A10" s="66"/>
      <c r="B10" s="67" t="s">
        <v>90</v>
      </c>
      <c r="C10" s="66"/>
      <c r="D10" s="66"/>
      <c r="E10" s="66"/>
      <c r="F10" s="66"/>
      <c r="G10" s="66"/>
      <c r="H10" s="66"/>
      <c r="I10" s="66"/>
      <c r="J10" s="66"/>
      <c r="K10" s="66"/>
    </row>
    <row r="11" spans="3:10" ht="30">
      <c r="C11" s="5">
        <f>COUNT(C2:C9)</f>
        <v>7</v>
      </c>
      <c r="D11" s="5">
        <f aca="true" t="shared" si="1" ref="D11:J11">COUNT(D2:D9)</f>
        <v>7</v>
      </c>
      <c r="E11" s="5">
        <f t="shared" si="1"/>
        <v>7</v>
      </c>
      <c r="F11" s="5">
        <f t="shared" si="1"/>
        <v>7</v>
      </c>
      <c r="G11" s="5">
        <f t="shared" si="1"/>
        <v>7</v>
      </c>
      <c r="H11" s="5">
        <f t="shared" si="1"/>
        <v>7</v>
      </c>
      <c r="I11" s="5">
        <f t="shared" si="1"/>
        <v>7</v>
      </c>
      <c r="J11" s="5">
        <f t="shared" si="1"/>
        <v>7</v>
      </c>
    </row>
  </sheetData>
  <printOptions horizontalCentered="1" verticalCentered="1"/>
  <pageMargins left="0.7480314960629921" right="0.7480314960629921" top="0.78" bottom="0.984251968503937" header="0.78" footer="0.5118110236220472"/>
  <pageSetup horizontalDpi="600" verticalDpi="600" orientation="landscape" paperSize="9" r:id="rId1"/>
  <headerFooter alignWithMargins="0">
    <oddHeader>&amp;C&amp;"Arial,Bold"&amp;36SUÐURLANDSMÓT Í SVEITAKEPPNI
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69"/>
  <sheetViews>
    <sheetView workbookViewId="0" topLeftCell="A52">
      <selection activeCell="H69" sqref="H69"/>
    </sheetView>
  </sheetViews>
  <sheetFormatPr defaultColWidth="9.140625" defaultRowHeight="12.75"/>
  <cols>
    <col min="1" max="1" width="8.7109375" style="2" customWidth="1"/>
    <col min="2" max="2" width="27.8515625" style="2" customWidth="1"/>
    <col min="3" max="3" width="3.7109375" style="3" customWidth="1"/>
    <col min="4" max="4" width="27.7109375" style="2" customWidth="1"/>
    <col min="5" max="8" width="6.7109375" style="3" customWidth="1"/>
    <col min="9" max="16384" width="9.140625" style="2" customWidth="1"/>
  </cols>
  <sheetData>
    <row r="2" spans="2:4" ht="15.75">
      <c r="B2" s="2" t="s">
        <v>8</v>
      </c>
      <c r="D2" s="2" t="s">
        <v>60</v>
      </c>
    </row>
    <row r="3" spans="5:8" ht="15.75">
      <c r="E3" s="69" t="s">
        <v>12</v>
      </c>
      <c r="F3" s="69"/>
      <c r="G3" s="69" t="s">
        <v>13</v>
      </c>
      <c r="H3" s="69"/>
    </row>
    <row r="4" spans="1:8" ht="15.75">
      <c r="A4" s="2" t="s">
        <v>3</v>
      </c>
      <c r="B4" s="2" t="str">
        <f>tafla!B2</f>
        <v>Höskuldur Gunnarsson *</v>
      </c>
      <c r="C4" s="3" t="s">
        <v>7</v>
      </c>
      <c r="D4" s="2" t="str">
        <f>tafla!B9</f>
        <v>Óskar Pálsson</v>
      </c>
      <c r="E4" s="3">
        <v>48</v>
      </c>
      <c r="F4" s="3">
        <v>31</v>
      </c>
      <c r="G4" s="3">
        <v>19</v>
      </c>
      <c r="H4" s="3">
        <v>11</v>
      </c>
    </row>
    <row r="5" spans="1:8" ht="15.75">
      <c r="A5" s="2" t="s">
        <v>4</v>
      </c>
      <c r="B5" s="2" t="str">
        <f>tafla!B3</f>
        <v>MS Selfossi</v>
      </c>
      <c r="C5" s="3" t="s">
        <v>7</v>
      </c>
      <c r="D5" s="2" t="str">
        <f>tafla!B8</f>
        <v>Hótel Hekla</v>
      </c>
      <c r="E5" s="3">
        <v>73</v>
      </c>
      <c r="F5" s="3">
        <v>30</v>
      </c>
      <c r="G5" s="3">
        <v>24</v>
      </c>
      <c r="H5" s="3">
        <v>6</v>
      </c>
    </row>
    <row r="6" spans="1:8" ht="15.75">
      <c r="A6" s="2" t="s">
        <v>5</v>
      </c>
      <c r="B6" s="2" t="str">
        <f>tafla!B4</f>
        <v>Stjörnublikk ehf.</v>
      </c>
      <c r="C6" s="3" t="s">
        <v>7</v>
      </c>
      <c r="D6" s="2" t="str">
        <f>tafla!B7</f>
        <v>Gunnar Björn Helgason</v>
      </c>
      <c r="E6" s="3">
        <v>38</v>
      </c>
      <c r="F6" s="3">
        <v>35</v>
      </c>
      <c r="G6" s="3">
        <v>16</v>
      </c>
      <c r="H6" s="3">
        <v>14</v>
      </c>
    </row>
    <row r="7" spans="1:8" ht="15.75">
      <c r="A7" s="2" t="s">
        <v>6</v>
      </c>
      <c r="B7" s="2" t="str">
        <f>tafla!B5</f>
        <v>Ólafur Steinason *</v>
      </c>
      <c r="C7" s="3" t="s">
        <v>7</v>
      </c>
      <c r="D7" s="2" t="str">
        <f>tafla!B6</f>
        <v>Tryggingamiðstöðin</v>
      </c>
      <c r="E7" s="3">
        <v>33</v>
      </c>
      <c r="F7" s="3">
        <v>60</v>
      </c>
      <c r="G7" s="3">
        <v>9</v>
      </c>
      <c r="H7" s="3">
        <v>21</v>
      </c>
    </row>
    <row r="10" spans="2:4" ht="15.75">
      <c r="B10" s="2" t="s">
        <v>59</v>
      </c>
      <c r="D10" s="2" t="s">
        <v>83</v>
      </c>
    </row>
    <row r="13" spans="2:4" ht="15.75">
      <c r="B13" s="2" t="s">
        <v>9</v>
      </c>
      <c r="D13" s="2" t="s">
        <v>82</v>
      </c>
    </row>
    <row r="14" spans="5:8" ht="15.75">
      <c r="E14" s="69" t="s">
        <v>12</v>
      </c>
      <c r="F14" s="69"/>
      <c r="G14" s="69" t="s">
        <v>13</v>
      </c>
      <c r="H14" s="69"/>
    </row>
    <row r="15" spans="1:8" ht="15.75">
      <c r="A15" s="2" t="s">
        <v>3</v>
      </c>
      <c r="B15" s="2" t="str">
        <f>tafla!B9</f>
        <v>Óskar Pálsson</v>
      </c>
      <c r="C15" s="3" t="s">
        <v>7</v>
      </c>
      <c r="D15" s="2" t="str">
        <f>tafla!B6</f>
        <v>Tryggingamiðstöðin</v>
      </c>
      <c r="E15" s="3">
        <v>10</v>
      </c>
      <c r="F15" s="3">
        <v>66</v>
      </c>
      <c r="G15" s="3">
        <v>4</v>
      </c>
      <c r="H15" s="3">
        <v>25</v>
      </c>
    </row>
    <row r="16" spans="1:8" ht="15.75">
      <c r="A16" s="2" t="s">
        <v>4</v>
      </c>
      <c r="B16" s="2" t="str">
        <f>tafla!B7</f>
        <v>Gunnar Björn Helgason</v>
      </c>
      <c r="C16" s="3" t="s">
        <v>7</v>
      </c>
      <c r="D16" s="2" t="str">
        <f>tafla!B5</f>
        <v>Ólafur Steinason *</v>
      </c>
      <c r="E16" s="3">
        <v>15</v>
      </c>
      <c r="F16" s="3">
        <v>59</v>
      </c>
      <c r="G16" s="3">
        <v>6</v>
      </c>
      <c r="H16" s="3">
        <v>24</v>
      </c>
    </row>
    <row r="17" spans="1:8" ht="15.75">
      <c r="A17" s="2" t="s">
        <v>5</v>
      </c>
      <c r="B17" s="2" t="str">
        <f>tafla!B8</f>
        <v>Hótel Hekla</v>
      </c>
      <c r="C17" s="3" t="s">
        <v>7</v>
      </c>
      <c r="D17" s="2" t="str">
        <f>tafla!B4</f>
        <v>Stjörnublikk ehf.</v>
      </c>
      <c r="E17" s="3">
        <v>36</v>
      </c>
      <c r="F17" s="3">
        <v>51</v>
      </c>
      <c r="G17" s="3">
        <v>12</v>
      </c>
      <c r="H17" s="3">
        <v>18</v>
      </c>
    </row>
    <row r="18" spans="1:8" ht="15.75">
      <c r="A18" s="2" t="s">
        <v>6</v>
      </c>
      <c r="B18" s="2" t="str">
        <f>tafla!B2</f>
        <v>Höskuldur Gunnarsson *</v>
      </c>
      <c r="C18" s="3" t="s">
        <v>7</v>
      </c>
      <c r="D18" s="2" t="str">
        <f>tafla!B3</f>
        <v>MS Selfossi</v>
      </c>
      <c r="E18" s="3">
        <v>34</v>
      </c>
      <c r="F18" s="3">
        <v>82</v>
      </c>
      <c r="G18" s="3">
        <v>5</v>
      </c>
      <c r="H18" s="3">
        <v>25</v>
      </c>
    </row>
    <row r="22" spans="2:4" ht="15.75">
      <c r="B22" s="2" t="s">
        <v>10</v>
      </c>
      <c r="D22" s="2" t="s">
        <v>61</v>
      </c>
    </row>
    <row r="23" spans="5:8" ht="15.75">
      <c r="E23" s="69" t="s">
        <v>12</v>
      </c>
      <c r="F23" s="69"/>
      <c r="G23" s="69" t="s">
        <v>13</v>
      </c>
      <c r="H23" s="69"/>
    </row>
    <row r="24" spans="1:8" ht="15.75">
      <c r="A24" s="2" t="s">
        <v>3</v>
      </c>
      <c r="B24" s="2" t="str">
        <f>tafla!B3</f>
        <v>MS Selfossi</v>
      </c>
      <c r="C24" s="3" t="s">
        <v>7</v>
      </c>
      <c r="D24" s="2" t="str">
        <f>tafla!B9</f>
        <v>Óskar Pálsson</v>
      </c>
      <c r="E24" s="3">
        <v>51</v>
      </c>
      <c r="F24" s="3">
        <v>25</v>
      </c>
      <c r="G24" s="3">
        <v>20</v>
      </c>
      <c r="H24" s="3">
        <v>10</v>
      </c>
    </row>
    <row r="25" spans="1:8" ht="15.75">
      <c r="A25" s="2" t="s">
        <v>4</v>
      </c>
      <c r="B25" s="2" t="str">
        <f>tafla!B4</f>
        <v>Stjörnublikk ehf.</v>
      </c>
      <c r="C25" s="3" t="s">
        <v>7</v>
      </c>
      <c r="D25" s="2" t="str">
        <f>tafla!B2</f>
        <v>Höskuldur Gunnarsson *</v>
      </c>
      <c r="E25" s="3">
        <v>29</v>
      </c>
      <c r="F25" s="3">
        <v>60</v>
      </c>
      <c r="G25" s="3">
        <v>9</v>
      </c>
      <c r="H25" s="3">
        <v>21</v>
      </c>
    </row>
    <row r="26" spans="1:8" ht="15.75">
      <c r="A26" s="2" t="s">
        <v>5</v>
      </c>
      <c r="B26" s="2" t="str">
        <f>tafla!B5</f>
        <v>Ólafur Steinason *</v>
      </c>
      <c r="C26" s="3" t="s">
        <v>7</v>
      </c>
      <c r="D26" s="2" t="str">
        <f>tafla!B8</f>
        <v>Hótel Hekla</v>
      </c>
      <c r="E26" s="3">
        <v>41</v>
      </c>
      <c r="F26" s="3">
        <v>43</v>
      </c>
      <c r="G26" s="3">
        <v>15</v>
      </c>
      <c r="H26" s="3">
        <v>15</v>
      </c>
    </row>
    <row r="27" spans="1:8" ht="15.75">
      <c r="A27" s="2" t="s">
        <v>6</v>
      </c>
      <c r="B27" s="2" t="str">
        <f>tafla!B6</f>
        <v>Tryggingamiðstöðin</v>
      </c>
      <c r="C27" s="3" t="s">
        <v>7</v>
      </c>
      <c r="D27" s="2" t="str">
        <f>tafla!B7</f>
        <v>Gunnar Björn Helgason</v>
      </c>
      <c r="E27" s="3">
        <v>44</v>
      </c>
      <c r="F27" s="3">
        <v>40</v>
      </c>
      <c r="G27" s="3">
        <v>16</v>
      </c>
      <c r="H27" s="3">
        <v>14</v>
      </c>
    </row>
    <row r="30" spans="2:4" ht="15.75">
      <c r="B30" s="2" t="s">
        <v>86</v>
      </c>
      <c r="D30" s="2" t="s">
        <v>84</v>
      </c>
    </row>
    <row r="33" spans="2:4" ht="15.75">
      <c r="B33" s="2" t="s">
        <v>11</v>
      </c>
      <c r="D33" s="2" t="s">
        <v>85</v>
      </c>
    </row>
    <row r="34" spans="5:8" ht="15.75">
      <c r="E34" s="69" t="s">
        <v>12</v>
      </c>
      <c r="F34" s="69"/>
      <c r="G34" s="69" t="s">
        <v>13</v>
      </c>
      <c r="H34" s="69"/>
    </row>
    <row r="35" spans="1:8" ht="15.75">
      <c r="A35" s="2" t="s">
        <v>3</v>
      </c>
      <c r="B35" s="2" t="str">
        <f>tafla!B9</f>
        <v>Óskar Pálsson</v>
      </c>
      <c r="C35" s="3" t="s">
        <v>7</v>
      </c>
      <c r="D35" s="2" t="str">
        <f>tafla!B7</f>
        <v>Gunnar Björn Helgason</v>
      </c>
      <c r="E35" s="3">
        <v>50</v>
      </c>
      <c r="F35" s="3">
        <v>24</v>
      </c>
      <c r="G35" s="3">
        <v>20</v>
      </c>
      <c r="H35" s="3">
        <v>10</v>
      </c>
    </row>
    <row r="36" spans="1:8" ht="15.75">
      <c r="A36" s="2" t="s">
        <v>4</v>
      </c>
      <c r="B36" s="2" t="str">
        <f>tafla!B8</f>
        <v>Hótel Hekla</v>
      </c>
      <c r="C36" s="3" t="s">
        <v>7</v>
      </c>
      <c r="D36" s="2" t="str">
        <f>tafla!B6</f>
        <v>Tryggingamiðstöðin</v>
      </c>
      <c r="E36" s="3">
        <v>21</v>
      </c>
      <c r="F36" s="3">
        <v>61</v>
      </c>
      <c r="G36" s="3">
        <v>7</v>
      </c>
      <c r="H36" s="3">
        <v>23</v>
      </c>
    </row>
    <row r="37" spans="1:8" ht="15.75">
      <c r="A37" s="2" t="s">
        <v>5</v>
      </c>
      <c r="B37" s="2" t="str">
        <f>tafla!B2</f>
        <v>Höskuldur Gunnarsson *</v>
      </c>
      <c r="C37" s="3" t="s">
        <v>7</v>
      </c>
      <c r="D37" s="2" t="str">
        <f>tafla!B5</f>
        <v>Ólafur Steinason *</v>
      </c>
      <c r="E37" s="3">
        <v>41</v>
      </c>
      <c r="F37" s="3">
        <v>35</v>
      </c>
      <c r="G37" s="3">
        <v>16</v>
      </c>
      <c r="H37" s="3">
        <v>14</v>
      </c>
    </row>
    <row r="38" spans="1:8" ht="15.75">
      <c r="A38" s="2" t="s">
        <v>6</v>
      </c>
      <c r="B38" s="2" t="str">
        <f>tafla!B3</f>
        <v>MS Selfossi</v>
      </c>
      <c r="C38" s="3" t="s">
        <v>7</v>
      </c>
      <c r="D38" s="2" t="str">
        <f>tafla!B4</f>
        <v>Stjörnublikk ehf.</v>
      </c>
      <c r="E38" s="3">
        <v>54</v>
      </c>
      <c r="F38" s="3">
        <v>53</v>
      </c>
      <c r="G38" s="3">
        <v>15</v>
      </c>
      <c r="H38" s="3">
        <v>15</v>
      </c>
    </row>
    <row r="41" spans="3:8" s="47" customFormat="1" ht="15">
      <c r="C41" s="48"/>
      <c r="E41" s="48"/>
      <c r="F41" s="48"/>
      <c r="G41" s="48"/>
      <c r="H41" s="48"/>
    </row>
    <row r="44" spans="2:4" ht="15.75">
      <c r="B44" s="2" t="s">
        <v>19</v>
      </c>
      <c r="D44" s="2" t="s">
        <v>60</v>
      </c>
    </row>
    <row r="45" spans="5:8" ht="15.75">
      <c r="E45" s="69" t="s">
        <v>12</v>
      </c>
      <c r="F45" s="69"/>
      <c r="G45" s="69" t="s">
        <v>13</v>
      </c>
      <c r="H45" s="69"/>
    </row>
    <row r="46" spans="1:8" ht="15.75">
      <c r="A46" s="2" t="s">
        <v>3</v>
      </c>
      <c r="B46" s="2" t="str">
        <f>tafla!B4</f>
        <v>Stjörnublikk ehf.</v>
      </c>
      <c r="C46" s="3" t="s">
        <v>7</v>
      </c>
      <c r="D46" s="2" t="str">
        <f>tafla!B9</f>
        <v>Óskar Pálsson</v>
      </c>
      <c r="E46" s="3">
        <v>26</v>
      </c>
      <c r="F46" s="3">
        <v>53</v>
      </c>
      <c r="G46" s="3">
        <v>9</v>
      </c>
      <c r="H46" s="3">
        <v>21</v>
      </c>
    </row>
    <row r="47" spans="1:8" ht="15.75">
      <c r="A47" s="2" t="s">
        <v>4</v>
      </c>
      <c r="B47" s="2" t="str">
        <f>tafla!B5</f>
        <v>Ólafur Steinason *</v>
      </c>
      <c r="C47" s="3" t="s">
        <v>7</v>
      </c>
      <c r="D47" s="2" t="str">
        <f>tafla!B3</f>
        <v>MS Selfossi</v>
      </c>
      <c r="E47" s="3">
        <v>27</v>
      </c>
      <c r="F47" s="3">
        <v>31</v>
      </c>
      <c r="G47" s="3">
        <v>14</v>
      </c>
      <c r="H47" s="3">
        <v>16</v>
      </c>
    </row>
    <row r="48" spans="1:8" ht="15.75">
      <c r="A48" s="2" t="s">
        <v>5</v>
      </c>
      <c r="B48" s="2" t="str">
        <f>tafla!B6</f>
        <v>Tryggingamiðstöðin</v>
      </c>
      <c r="C48" s="3" t="s">
        <v>7</v>
      </c>
      <c r="D48" s="2" t="str">
        <f>tafla!B2</f>
        <v>Höskuldur Gunnarsson *</v>
      </c>
      <c r="E48" s="3">
        <v>83</v>
      </c>
      <c r="F48" s="3">
        <v>36</v>
      </c>
      <c r="G48" s="3">
        <v>24</v>
      </c>
      <c r="H48" s="3">
        <v>6</v>
      </c>
    </row>
    <row r="49" spans="1:8" ht="15.75">
      <c r="A49" s="2" t="s">
        <v>6</v>
      </c>
      <c r="B49" s="2" t="str">
        <f>tafla!B7</f>
        <v>Gunnar Björn Helgason</v>
      </c>
      <c r="C49" s="3" t="s">
        <v>7</v>
      </c>
      <c r="D49" s="2" t="str">
        <f>tafla!B8</f>
        <v>Hótel Hekla</v>
      </c>
      <c r="E49" s="3">
        <v>45</v>
      </c>
      <c r="F49" s="3">
        <v>18</v>
      </c>
      <c r="G49" s="3">
        <v>21</v>
      </c>
      <c r="H49" s="3">
        <v>9</v>
      </c>
    </row>
    <row r="52" spans="2:4" ht="15.75">
      <c r="B52" s="2" t="s">
        <v>86</v>
      </c>
      <c r="D52" s="2" t="s">
        <v>87</v>
      </c>
    </row>
    <row r="55" spans="2:4" ht="15.75">
      <c r="B55" s="2" t="s">
        <v>20</v>
      </c>
      <c r="D55" s="2" t="s">
        <v>88</v>
      </c>
    </row>
    <row r="56" spans="5:8" ht="15.75">
      <c r="E56" s="69" t="s">
        <v>12</v>
      </c>
      <c r="F56" s="69"/>
      <c r="G56" s="69" t="s">
        <v>13</v>
      </c>
      <c r="H56" s="69"/>
    </row>
    <row r="57" spans="1:8" ht="15.75">
      <c r="A57" s="2" t="s">
        <v>3</v>
      </c>
      <c r="B57" s="2" t="str">
        <f>tafla!B9</f>
        <v>Óskar Pálsson</v>
      </c>
      <c r="C57" s="3" t="s">
        <v>7</v>
      </c>
      <c r="D57" s="2" t="str">
        <f>tafla!B8</f>
        <v>Hótel Hekla</v>
      </c>
      <c r="E57" s="3">
        <v>64</v>
      </c>
      <c r="F57" s="3">
        <v>20</v>
      </c>
      <c r="G57" s="3">
        <v>24</v>
      </c>
      <c r="H57" s="3">
        <v>6</v>
      </c>
    </row>
    <row r="58" spans="1:8" ht="15.75">
      <c r="A58" s="2" t="s">
        <v>4</v>
      </c>
      <c r="B58" s="2" t="str">
        <f>tafla!B2</f>
        <v>Höskuldur Gunnarsson *</v>
      </c>
      <c r="C58" s="3" t="s">
        <v>7</v>
      </c>
      <c r="D58" s="2" t="str">
        <f>tafla!B7</f>
        <v>Gunnar Björn Helgason</v>
      </c>
      <c r="E58" s="3">
        <v>60</v>
      </c>
      <c r="F58" s="3">
        <v>21</v>
      </c>
      <c r="G58" s="3">
        <v>23</v>
      </c>
      <c r="H58" s="3">
        <v>7</v>
      </c>
    </row>
    <row r="59" spans="1:8" ht="15.75">
      <c r="A59" s="2" t="s">
        <v>5</v>
      </c>
      <c r="B59" s="2" t="str">
        <f>tafla!B3</f>
        <v>MS Selfossi</v>
      </c>
      <c r="C59" s="3" t="s">
        <v>7</v>
      </c>
      <c r="D59" s="2" t="str">
        <f>tafla!B6</f>
        <v>Tryggingamiðstöðin</v>
      </c>
      <c r="E59" s="3">
        <v>47</v>
      </c>
      <c r="F59" s="3">
        <v>9</v>
      </c>
      <c r="G59" s="3">
        <v>23</v>
      </c>
      <c r="H59" s="3">
        <v>7</v>
      </c>
    </row>
    <row r="60" spans="1:8" ht="15.75">
      <c r="A60" s="2" t="s">
        <v>6</v>
      </c>
      <c r="B60" s="2" t="str">
        <f>tafla!B4</f>
        <v>Stjörnublikk ehf.</v>
      </c>
      <c r="C60" s="3" t="s">
        <v>7</v>
      </c>
      <c r="D60" s="2" t="str">
        <f>tafla!B5</f>
        <v>Ólafur Steinason *</v>
      </c>
      <c r="E60" s="3">
        <v>41</v>
      </c>
      <c r="F60" s="3">
        <v>52</v>
      </c>
      <c r="G60" s="3">
        <v>13</v>
      </c>
      <c r="H60" s="3">
        <v>17</v>
      </c>
    </row>
    <row r="64" spans="2:4" ht="15.75">
      <c r="B64" s="2" t="s">
        <v>21</v>
      </c>
      <c r="D64" s="2" t="s">
        <v>62</v>
      </c>
    </row>
    <row r="65" spans="5:8" ht="15.75">
      <c r="E65" s="69" t="s">
        <v>12</v>
      </c>
      <c r="F65" s="69"/>
      <c r="G65" s="69" t="s">
        <v>13</v>
      </c>
      <c r="H65" s="69"/>
    </row>
    <row r="66" spans="1:8" ht="15.75">
      <c r="A66" s="2" t="s">
        <v>3</v>
      </c>
      <c r="B66" s="2" t="str">
        <f>tafla!B5</f>
        <v>Ólafur Steinason *</v>
      </c>
      <c r="C66" s="3" t="s">
        <v>7</v>
      </c>
      <c r="D66" s="2" t="str">
        <f>tafla!B9</f>
        <v>Óskar Pálsson</v>
      </c>
      <c r="E66" s="3">
        <v>34</v>
      </c>
      <c r="F66" s="3">
        <v>47</v>
      </c>
      <c r="G66" s="3">
        <v>12</v>
      </c>
      <c r="H66" s="3">
        <v>18</v>
      </c>
    </row>
    <row r="67" spans="1:8" ht="15.75">
      <c r="A67" s="2" t="s">
        <v>4</v>
      </c>
      <c r="B67" s="2" t="str">
        <f>tafla!B6</f>
        <v>Tryggingamiðstöðin</v>
      </c>
      <c r="C67" s="3" t="s">
        <v>7</v>
      </c>
      <c r="D67" s="2" t="str">
        <f>tafla!B4</f>
        <v>Stjörnublikk ehf.</v>
      </c>
      <c r="E67" s="3">
        <v>20</v>
      </c>
      <c r="F67" s="3">
        <v>61</v>
      </c>
      <c r="G67" s="3">
        <v>7</v>
      </c>
      <c r="H67" s="3">
        <v>23</v>
      </c>
    </row>
    <row r="68" spans="1:8" ht="15.75">
      <c r="A68" s="2" t="s">
        <v>5</v>
      </c>
      <c r="B68" s="2" t="str">
        <f>tafla!B7</f>
        <v>Gunnar Björn Helgason</v>
      </c>
      <c r="C68" s="3" t="s">
        <v>7</v>
      </c>
      <c r="D68" s="2" t="str">
        <f>tafla!B3</f>
        <v>MS Selfossi</v>
      </c>
      <c r="E68" s="3">
        <v>18</v>
      </c>
      <c r="F68" s="3">
        <v>61</v>
      </c>
      <c r="G68" s="3">
        <v>6</v>
      </c>
      <c r="H68" s="3">
        <v>24</v>
      </c>
    </row>
    <row r="69" spans="1:8" ht="15.75">
      <c r="A69" s="2" t="s">
        <v>6</v>
      </c>
      <c r="B69" s="2" t="str">
        <f>tafla!B8</f>
        <v>Hótel Hekla</v>
      </c>
      <c r="C69" s="3" t="s">
        <v>7</v>
      </c>
      <c r="D69" s="2" t="str">
        <f>tafla!B2</f>
        <v>Höskuldur Gunnarsson *</v>
      </c>
      <c r="E69" s="3">
        <v>8</v>
      </c>
      <c r="F69" s="3">
        <v>64</v>
      </c>
      <c r="G69" s="3">
        <v>4</v>
      </c>
      <c r="H69" s="3">
        <v>25</v>
      </c>
    </row>
  </sheetData>
  <mergeCells count="14">
    <mergeCell ref="E3:F3"/>
    <mergeCell ref="G3:H3"/>
    <mergeCell ref="E14:F14"/>
    <mergeCell ref="G14:H14"/>
    <mergeCell ref="E23:F23"/>
    <mergeCell ref="G23:H23"/>
    <mergeCell ref="E34:F34"/>
    <mergeCell ref="G34:H34"/>
    <mergeCell ref="E65:F65"/>
    <mergeCell ref="G65:H65"/>
    <mergeCell ref="E45:F45"/>
    <mergeCell ref="G45:H45"/>
    <mergeCell ref="E56:F56"/>
    <mergeCell ref="G56:H56"/>
  </mergeCells>
  <printOptions/>
  <pageMargins left="0.52" right="0.41" top="1" bottom="1" header="0.5" footer="0.5"/>
  <pageSetup horizontalDpi="600" verticalDpi="600" orientation="portrait" paperSize="9" r:id="rId1"/>
  <headerFooter alignWithMargins="0">
    <oddHeader>&amp;C&amp;"Arial,Bold"&amp;22SUÐURLANDSMÓT Í SVEITAKEPPNI</oddHeader>
  </headerFooter>
  <rowBreaks count="1" manualBreakCount="1"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3">
      <selection activeCell="B4" sqref="B4:C11"/>
    </sheetView>
  </sheetViews>
  <sheetFormatPr defaultColWidth="9.140625" defaultRowHeight="12.75"/>
  <cols>
    <col min="1" max="1" width="10.8515625" style="7" customWidth="1"/>
    <col min="2" max="2" width="49.57421875" style="6" customWidth="1"/>
    <col min="3" max="3" width="20.00390625" style="7" customWidth="1"/>
    <col min="4" max="16384" width="41.57421875" style="6" customWidth="1"/>
  </cols>
  <sheetData>
    <row r="1" spans="1:3" s="23" customFormat="1" ht="49.5" customHeight="1">
      <c r="A1" s="70" t="s">
        <v>124</v>
      </c>
      <c r="B1" s="70"/>
      <c r="C1" s="70"/>
    </row>
    <row r="2" spans="1:3" s="23" customFormat="1" ht="49.5" customHeight="1">
      <c r="A2" s="22"/>
      <c r="B2" s="22"/>
      <c r="C2" s="22"/>
    </row>
    <row r="3" spans="1:3" ht="27.75">
      <c r="A3" s="20"/>
      <c r="B3" s="21"/>
      <c r="C3" s="20" t="s">
        <v>2</v>
      </c>
    </row>
    <row r="4" spans="1:3" ht="27.75">
      <c r="A4" s="20">
        <v>1</v>
      </c>
      <c r="B4" s="21" t="str">
        <f>tafla!B3</f>
        <v>MS Selfossi</v>
      </c>
      <c r="C4" s="20">
        <f>tafla!K3</f>
        <v>147</v>
      </c>
    </row>
    <row r="5" spans="1:3" ht="27.75">
      <c r="A5" s="20">
        <v>2</v>
      </c>
      <c r="B5" s="21" t="str">
        <f>tafla!B6</f>
        <v>Tryggingamiðstöðin</v>
      </c>
      <c r="C5" s="20">
        <f>tafla!K6</f>
        <v>123</v>
      </c>
    </row>
    <row r="6" spans="1:3" ht="27.75">
      <c r="A6" s="20">
        <v>3</v>
      </c>
      <c r="B6" s="21" t="str">
        <f>tafla!B2</f>
        <v>Höskuldur Gunnarsson *</v>
      </c>
      <c r="C6" s="20">
        <f>tafla!K2</f>
        <v>115</v>
      </c>
    </row>
    <row r="7" spans="1:3" ht="27.75">
      <c r="A7" s="20">
        <v>4</v>
      </c>
      <c r="B7" s="21" t="str">
        <f>tafla!B9</f>
        <v>Óskar Pálsson</v>
      </c>
      <c r="C7" s="20">
        <f>tafla!K9</f>
        <v>108</v>
      </c>
    </row>
    <row r="8" spans="1:3" ht="27.75">
      <c r="A8" s="20">
        <v>5</v>
      </c>
      <c r="B8" s="21" t="str">
        <f>tafla!B5</f>
        <v>Ólafur Steinason *</v>
      </c>
      <c r="C8" s="20">
        <f>tafla!K5</f>
        <v>105</v>
      </c>
    </row>
    <row r="9" spans="1:3" ht="27.75">
      <c r="A9" s="20">
        <v>6</v>
      </c>
      <c r="B9" s="21" t="str">
        <f>tafla!B4</f>
        <v>Stjörnublikk ehf.</v>
      </c>
      <c r="C9" s="20">
        <f>tafla!K4</f>
        <v>103</v>
      </c>
    </row>
    <row r="10" spans="1:3" ht="27.75">
      <c r="A10" s="20">
        <v>7</v>
      </c>
      <c r="B10" s="21" t="str">
        <f>tafla!B7</f>
        <v>Gunnar Björn Helgason</v>
      </c>
      <c r="C10" s="20">
        <f>tafla!K7</f>
        <v>78</v>
      </c>
    </row>
    <row r="11" spans="1:3" ht="27.75">
      <c r="A11" s="20">
        <v>8</v>
      </c>
      <c r="B11" s="21" t="str">
        <f>tafla!B8</f>
        <v>Hótel Hekla</v>
      </c>
      <c r="C11" s="20">
        <f>tafla!K8</f>
        <v>59</v>
      </c>
    </row>
  </sheetData>
  <mergeCells count="1">
    <mergeCell ref="A1:C1"/>
  </mergeCells>
  <printOptions horizontalCentered="1"/>
  <pageMargins left="0.7480314960629921" right="0.7480314960629921" top="0.9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C1">
      <selection activeCell="N2" sqref="N2"/>
    </sheetView>
  </sheetViews>
  <sheetFormatPr defaultColWidth="9.140625" defaultRowHeight="12.75"/>
  <cols>
    <col min="1" max="1" width="5.8515625" style="36" customWidth="1"/>
    <col min="2" max="2" width="34.7109375" style="37" customWidth="1"/>
    <col min="3" max="3" width="5.421875" style="51" customWidth="1"/>
    <col min="4" max="10" width="7.00390625" style="36" customWidth="1"/>
    <col min="11" max="11" width="7.00390625" style="36" hidden="1" customWidth="1"/>
    <col min="12" max="12" width="12.57421875" style="36" customWidth="1"/>
    <col min="13" max="13" width="12.57421875" style="38" customWidth="1"/>
    <col min="14" max="14" width="12.57421875" style="39" customWidth="1"/>
    <col min="15" max="16384" width="9.140625" style="34" customWidth="1"/>
  </cols>
  <sheetData>
    <row r="1" spans="1:14" ht="21" thickBot="1">
      <c r="A1" s="26"/>
      <c r="B1" s="27"/>
      <c r="C1" s="49"/>
      <c r="D1" s="26">
        <v>1</v>
      </c>
      <c r="E1" s="26">
        <v>2</v>
      </c>
      <c r="F1" s="26">
        <v>3</v>
      </c>
      <c r="G1" s="26">
        <v>4</v>
      </c>
      <c r="H1" s="26">
        <v>5</v>
      </c>
      <c r="I1" s="26">
        <v>6</v>
      </c>
      <c r="J1" s="26">
        <v>7</v>
      </c>
      <c r="K1" s="26"/>
      <c r="L1" s="26" t="s">
        <v>2</v>
      </c>
      <c r="M1" s="26" t="s">
        <v>17</v>
      </c>
      <c r="N1" s="33" t="s">
        <v>18</v>
      </c>
    </row>
    <row r="2" spans="1:14" ht="21" thickTop="1">
      <c r="A2" s="71">
        <v>1</v>
      </c>
      <c r="B2" s="75" t="str">
        <f>tafla!B2</f>
        <v>Höskuldur Gunnarsson *</v>
      </c>
      <c r="C2" s="50" t="s">
        <v>22</v>
      </c>
      <c r="D2" s="28">
        <f>umferðir!E4</f>
        <v>48</v>
      </c>
      <c r="E2" s="28">
        <f>umferðir!E18</f>
        <v>34</v>
      </c>
      <c r="F2" s="28">
        <f>umferðir!F25</f>
        <v>60</v>
      </c>
      <c r="G2" s="28">
        <f>umferðir!E37</f>
        <v>41</v>
      </c>
      <c r="H2" s="28">
        <f>umferðir!F48</f>
        <v>36</v>
      </c>
      <c r="I2" s="28">
        <f>umferðir!E58</f>
        <v>60</v>
      </c>
      <c r="J2" s="28">
        <f>umferðir!F69</f>
        <v>64</v>
      </c>
      <c r="K2" s="28">
        <f aca="true" t="shared" si="0" ref="K2:K17">COUNT(D2:J2)</f>
        <v>7</v>
      </c>
      <c r="L2" s="29">
        <f aca="true" t="shared" si="1" ref="L2:L17">SUM(D2:J2)</f>
        <v>343</v>
      </c>
      <c r="M2" s="41">
        <f>L2/K2</f>
        <v>49</v>
      </c>
      <c r="N2" s="35">
        <f>M2/(K2*18)</f>
        <v>0.3888888888888889</v>
      </c>
    </row>
    <row r="3" spans="1:14" ht="21" thickBot="1">
      <c r="A3" s="72"/>
      <c r="B3" s="76"/>
      <c r="C3" s="52" t="s">
        <v>23</v>
      </c>
      <c r="D3" s="30">
        <f>umferðir!F4</f>
        <v>31</v>
      </c>
      <c r="E3" s="30">
        <f>umferðir!F18</f>
        <v>82</v>
      </c>
      <c r="F3" s="30">
        <f>umferðir!E25</f>
        <v>29</v>
      </c>
      <c r="G3" s="30">
        <f>umferðir!F37</f>
        <v>35</v>
      </c>
      <c r="H3" s="30">
        <f>umferðir!E48</f>
        <v>83</v>
      </c>
      <c r="I3" s="30">
        <f>umferðir!F58</f>
        <v>21</v>
      </c>
      <c r="J3" s="30">
        <f>umferðir!E69</f>
        <v>8</v>
      </c>
      <c r="K3" s="32">
        <f t="shared" si="0"/>
        <v>7</v>
      </c>
      <c r="L3" s="31">
        <f t="shared" si="1"/>
        <v>289</v>
      </c>
      <c r="M3" s="42">
        <f aca="true" t="shared" si="2" ref="M3:M17">L3/K3</f>
        <v>41.285714285714285</v>
      </c>
      <c r="N3" s="40">
        <f aca="true" t="shared" si="3" ref="N3:N17">M3/(K3*18)</f>
        <v>0.3276643990929705</v>
      </c>
    </row>
    <row r="4" spans="1:14" ht="21.75" thickBot="1" thickTop="1">
      <c r="A4" s="71">
        <v>2</v>
      </c>
      <c r="B4" s="73" t="str">
        <f>tafla!B3</f>
        <v>MS Selfossi</v>
      </c>
      <c r="C4" s="50" t="s">
        <v>22</v>
      </c>
      <c r="D4" s="28">
        <f>umferðir!E5</f>
        <v>73</v>
      </c>
      <c r="E4" s="28">
        <f>umferðir!F18</f>
        <v>82</v>
      </c>
      <c r="F4" s="28">
        <f>umferðir!E24</f>
        <v>51</v>
      </c>
      <c r="G4" s="28">
        <f>umferðir!E38</f>
        <v>54</v>
      </c>
      <c r="H4" s="28">
        <f>umferðir!F47</f>
        <v>31</v>
      </c>
      <c r="I4" s="28">
        <f>umferðir!E59</f>
        <v>47</v>
      </c>
      <c r="J4" s="28">
        <f>umferðir!F68</f>
        <v>61</v>
      </c>
      <c r="K4" s="28">
        <f t="shared" si="0"/>
        <v>7</v>
      </c>
      <c r="L4" s="29">
        <f t="shared" si="1"/>
        <v>399</v>
      </c>
      <c r="M4" s="41">
        <f t="shared" si="2"/>
        <v>57</v>
      </c>
      <c r="N4" s="35">
        <f t="shared" si="3"/>
        <v>0.4523809523809524</v>
      </c>
    </row>
    <row r="5" spans="1:14" ht="21.75" thickBot="1" thickTop="1">
      <c r="A5" s="72"/>
      <c r="B5" s="74"/>
      <c r="C5" s="52" t="s">
        <v>23</v>
      </c>
      <c r="D5" s="30">
        <f>umferðir!F5</f>
        <v>30</v>
      </c>
      <c r="E5" s="30">
        <f>umferðir!E18</f>
        <v>34</v>
      </c>
      <c r="F5" s="30">
        <f>umferðir!F24</f>
        <v>25</v>
      </c>
      <c r="G5" s="30">
        <f>umferðir!F38</f>
        <v>53</v>
      </c>
      <c r="H5" s="30">
        <f>umferðir!E47</f>
        <v>27</v>
      </c>
      <c r="I5" s="30">
        <f>umferðir!F59</f>
        <v>9</v>
      </c>
      <c r="J5" s="30">
        <f>umferðir!E68</f>
        <v>18</v>
      </c>
      <c r="K5" s="28">
        <f t="shared" si="0"/>
        <v>7</v>
      </c>
      <c r="L5" s="31">
        <f t="shared" si="1"/>
        <v>196</v>
      </c>
      <c r="M5" s="42">
        <f t="shared" si="2"/>
        <v>28</v>
      </c>
      <c r="N5" s="40">
        <f t="shared" si="3"/>
        <v>0.2222222222222222</v>
      </c>
    </row>
    <row r="6" spans="1:14" ht="21.75" thickBot="1" thickTop="1">
      <c r="A6" s="71">
        <v>3</v>
      </c>
      <c r="B6" s="73" t="str">
        <f>tafla!B4</f>
        <v>Stjörnublikk ehf.</v>
      </c>
      <c r="C6" s="50" t="s">
        <v>22</v>
      </c>
      <c r="D6" s="28">
        <f>umferðir!E6</f>
        <v>38</v>
      </c>
      <c r="E6" s="28">
        <f>umferðir!F17</f>
        <v>51</v>
      </c>
      <c r="F6" s="28">
        <f>umferðir!E25</f>
        <v>29</v>
      </c>
      <c r="G6" s="28">
        <f>umferðir!F38</f>
        <v>53</v>
      </c>
      <c r="H6" s="28">
        <f>umferðir!E46</f>
        <v>26</v>
      </c>
      <c r="I6" s="28">
        <f>umferðir!E60</f>
        <v>41</v>
      </c>
      <c r="J6" s="28">
        <f>umferðir!F67</f>
        <v>61</v>
      </c>
      <c r="K6" s="28">
        <f t="shared" si="0"/>
        <v>7</v>
      </c>
      <c r="L6" s="29">
        <f t="shared" si="1"/>
        <v>299</v>
      </c>
      <c r="M6" s="41">
        <f t="shared" si="2"/>
        <v>42.714285714285715</v>
      </c>
      <c r="N6" s="35">
        <f t="shared" si="3"/>
        <v>0.33900226757369617</v>
      </c>
    </row>
    <row r="7" spans="1:14" ht="21.75" thickBot="1" thickTop="1">
      <c r="A7" s="72"/>
      <c r="B7" s="74"/>
      <c r="C7" s="52" t="s">
        <v>23</v>
      </c>
      <c r="D7" s="30">
        <f>umferðir!F6</f>
        <v>35</v>
      </c>
      <c r="E7" s="30">
        <f>umferðir!E17</f>
        <v>36</v>
      </c>
      <c r="F7" s="30">
        <f>umferðir!F25</f>
        <v>60</v>
      </c>
      <c r="G7" s="30">
        <f>umferðir!E38</f>
        <v>54</v>
      </c>
      <c r="H7" s="30">
        <f>umferðir!F46</f>
        <v>53</v>
      </c>
      <c r="I7" s="30">
        <f>umferðir!F60</f>
        <v>52</v>
      </c>
      <c r="J7" s="30">
        <f>umferðir!E67</f>
        <v>20</v>
      </c>
      <c r="K7" s="28">
        <f t="shared" si="0"/>
        <v>7</v>
      </c>
      <c r="L7" s="31">
        <f t="shared" si="1"/>
        <v>310</v>
      </c>
      <c r="M7" s="42">
        <f t="shared" si="2"/>
        <v>44.285714285714285</v>
      </c>
      <c r="N7" s="40">
        <f t="shared" si="3"/>
        <v>0.3514739229024943</v>
      </c>
    </row>
    <row r="8" spans="1:14" ht="21.75" thickBot="1" thickTop="1">
      <c r="A8" s="71">
        <v>4</v>
      </c>
      <c r="B8" s="73" t="str">
        <f>tafla!B5</f>
        <v>Ólafur Steinason *</v>
      </c>
      <c r="C8" s="50" t="s">
        <v>22</v>
      </c>
      <c r="D8" s="28">
        <f>umferðir!E7</f>
        <v>33</v>
      </c>
      <c r="E8" s="28">
        <f>umferðir!F16</f>
        <v>59</v>
      </c>
      <c r="F8" s="28">
        <f>umferðir!E26</f>
        <v>41</v>
      </c>
      <c r="G8" s="28">
        <f>umferðir!F37</f>
        <v>35</v>
      </c>
      <c r="H8" s="28">
        <f>umferðir!E47</f>
        <v>27</v>
      </c>
      <c r="I8" s="28">
        <f>umferðir!F60</f>
        <v>52</v>
      </c>
      <c r="J8" s="28">
        <f>umferðir!E66</f>
        <v>34</v>
      </c>
      <c r="K8" s="28">
        <f t="shared" si="0"/>
        <v>7</v>
      </c>
      <c r="L8" s="29">
        <f t="shared" si="1"/>
        <v>281</v>
      </c>
      <c r="M8" s="41">
        <f t="shared" si="2"/>
        <v>40.142857142857146</v>
      </c>
      <c r="N8" s="35">
        <f t="shared" si="3"/>
        <v>0.31859410430839</v>
      </c>
    </row>
    <row r="9" spans="1:14" ht="21.75" thickBot="1" thickTop="1">
      <c r="A9" s="72"/>
      <c r="B9" s="74"/>
      <c r="C9" s="52" t="s">
        <v>23</v>
      </c>
      <c r="D9" s="30">
        <f>umferðir!F7</f>
        <v>60</v>
      </c>
      <c r="E9" s="30">
        <f>umferðir!E16</f>
        <v>15</v>
      </c>
      <c r="F9" s="30">
        <f>umferðir!F26</f>
        <v>43</v>
      </c>
      <c r="G9" s="30">
        <f>umferðir!E37</f>
        <v>41</v>
      </c>
      <c r="H9" s="30">
        <f>umferðir!F47</f>
        <v>31</v>
      </c>
      <c r="I9" s="30">
        <f>umferðir!E60</f>
        <v>41</v>
      </c>
      <c r="J9" s="30">
        <f>umferðir!F66</f>
        <v>47</v>
      </c>
      <c r="K9" s="28">
        <f t="shared" si="0"/>
        <v>7</v>
      </c>
      <c r="L9" s="31">
        <f t="shared" si="1"/>
        <v>278</v>
      </c>
      <c r="M9" s="42">
        <f t="shared" si="2"/>
        <v>39.714285714285715</v>
      </c>
      <c r="N9" s="40">
        <f t="shared" si="3"/>
        <v>0.31519274376417233</v>
      </c>
    </row>
    <row r="10" spans="1:14" ht="21.75" thickBot="1" thickTop="1">
      <c r="A10" s="71">
        <v>5</v>
      </c>
      <c r="B10" s="73" t="str">
        <f>tafla!B6</f>
        <v>Tryggingamiðstöðin</v>
      </c>
      <c r="C10" s="50" t="s">
        <v>22</v>
      </c>
      <c r="D10" s="28">
        <f>umferðir!F7</f>
        <v>60</v>
      </c>
      <c r="E10" s="28">
        <f>umferðir!F15</f>
        <v>66</v>
      </c>
      <c r="F10" s="28">
        <f>umferðir!E27</f>
        <v>44</v>
      </c>
      <c r="G10" s="28">
        <f>umferðir!F36</f>
        <v>61</v>
      </c>
      <c r="H10" s="28">
        <f>umferðir!E48</f>
        <v>83</v>
      </c>
      <c r="I10" s="28">
        <f>umferðir!F59</f>
        <v>9</v>
      </c>
      <c r="J10" s="28">
        <f>umferðir!E67</f>
        <v>20</v>
      </c>
      <c r="K10" s="28">
        <f t="shared" si="0"/>
        <v>7</v>
      </c>
      <c r="L10" s="29">
        <f t="shared" si="1"/>
        <v>343</v>
      </c>
      <c r="M10" s="41">
        <f t="shared" si="2"/>
        <v>49</v>
      </c>
      <c r="N10" s="35">
        <f t="shared" si="3"/>
        <v>0.3888888888888889</v>
      </c>
    </row>
    <row r="11" spans="1:14" ht="21.75" thickBot="1" thickTop="1">
      <c r="A11" s="72"/>
      <c r="B11" s="74"/>
      <c r="C11" s="52" t="s">
        <v>23</v>
      </c>
      <c r="D11" s="30">
        <f>umferðir!E7</f>
        <v>33</v>
      </c>
      <c r="E11" s="30">
        <f>umferðir!E15</f>
        <v>10</v>
      </c>
      <c r="F11" s="30">
        <f>umferðir!F27</f>
        <v>40</v>
      </c>
      <c r="G11" s="30">
        <f>umferðir!E36</f>
        <v>21</v>
      </c>
      <c r="H11" s="30">
        <f>umferðir!F48</f>
        <v>36</v>
      </c>
      <c r="I11" s="30">
        <f>umferðir!E59</f>
        <v>47</v>
      </c>
      <c r="J11" s="30">
        <f>umferðir!F67</f>
        <v>61</v>
      </c>
      <c r="K11" s="28">
        <f t="shared" si="0"/>
        <v>7</v>
      </c>
      <c r="L11" s="31">
        <f t="shared" si="1"/>
        <v>248</v>
      </c>
      <c r="M11" s="42">
        <f t="shared" si="2"/>
        <v>35.42857142857143</v>
      </c>
      <c r="N11" s="40">
        <f t="shared" si="3"/>
        <v>0.2811791383219955</v>
      </c>
    </row>
    <row r="12" spans="1:14" ht="21.75" thickBot="1" thickTop="1">
      <c r="A12" s="71">
        <v>6</v>
      </c>
      <c r="B12" s="73" t="str">
        <f>tafla!B7</f>
        <v>Gunnar Björn Helgason</v>
      </c>
      <c r="C12" s="50" t="s">
        <v>22</v>
      </c>
      <c r="D12" s="28">
        <f>umferðir!F6</f>
        <v>35</v>
      </c>
      <c r="E12" s="28">
        <f>umferðir!E16</f>
        <v>15</v>
      </c>
      <c r="F12" s="28">
        <f>umferðir!F27</f>
        <v>40</v>
      </c>
      <c r="G12" s="28">
        <f>umferðir!F35</f>
        <v>24</v>
      </c>
      <c r="H12" s="28">
        <f>umferðir!E49</f>
        <v>45</v>
      </c>
      <c r="I12" s="28">
        <f>umferðir!F58</f>
        <v>21</v>
      </c>
      <c r="J12" s="28">
        <f>umferðir!E68</f>
        <v>18</v>
      </c>
      <c r="K12" s="28">
        <f t="shared" si="0"/>
        <v>7</v>
      </c>
      <c r="L12" s="29">
        <f t="shared" si="1"/>
        <v>198</v>
      </c>
      <c r="M12" s="41">
        <f t="shared" si="2"/>
        <v>28.285714285714285</v>
      </c>
      <c r="N12" s="35">
        <f t="shared" si="3"/>
        <v>0.22448979591836735</v>
      </c>
    </row>
    <row r="13" spans="1:14" ht="21.75" thickBot="1" thickTop="1">
      <c r="A13" s="72"/>
      <c r="B13" s="74"/>
      <c r="C13" s="52" t="s">
        <v>23</v>
      </c>
      <c r="D13" s="30">
        <f>umferðir!E6</f>
        <v>38</v>
      </c>
      <c r="E13" s="30">
        <f>umferðir!F16</f>
        <v>59</v>
      </c>
      <c r="F13" s="30">
        <f>umferðir!E27</f>
        <v>44</v>
      </c>
      <c r="G13" s="30">
        <f>umferðir!E35</f>
        <v>50</v>
      </c>
      <c r="H13" s="30">
        <f>umferðir!F49</f>
        <v>18</v>
      </c>
      <c r="I13" s="30">
        <f>umferðir!E58</f>
        <v>60</v>
      </c>
      <c r="J13" s="30">
        <f>umferðir!F68</f>
        <v>61</v>
      </c>
      <c r="K13" s="28">
        <f t="shared" si="0"/>
        <v>7</v>
      </c>
      <c r="L13" s="31">
        <f t="shared" si="1"/>
        <v>330</v>
      </c>
      <c r="M13" s="42">
        <f t="shared" si="2"/>
        <v>47.142857142857146</v>
      </c>
      <c r="N13" s="40">
        <f t="shared" si="3"/>
        <v>0.3741496598639456</v>
      </c>
    </row>
    <row r="14" spans="1:14" ht="21.75" thickBot="1" thickTop="1">
      <c r="A14" s="71">
        <v>7</v>
      </c>
      <c r="B14" s="73" t="str">
        <f>tafla!B8</f>
        <v>Hótel Hekla</v>
      </c>
      <c r="C14" s="50" t="s">
        <v>22</v>
      </c>
      <c r="D14" s="28">
        <f>umferðir!F5</f>
        <v>30</v>
      </c>
      <c r="E14" s="28">
        <f>umferðir!E17</f>
        <v>36</v>
      </c>
      <c r="F14" s="28">
        <f>umferðir!F26</f>
        <v>43</v>
      </c>
      <c r="G14" s="28">
        <f>umferðir!E36</f>
        <v>21</v>
      </c>
      <c r="H14" s="28">
        <f>umferðir!F49</f>
        <v>18</v>
      </c>
      <c r="I14" s="28">
        <f>umferðir!F57</f>
        <v>20</v>
      </c>
      <c r="J14" s="28">
        <f>umferðir!E69</f>
        <v>8</v>
      </c>
      <c r="K14" s="28">
        <f t="shared" si="0"/>
        <v>7</v>
      </c>
      <c r="L14" s="29">
        <f t="shared" si="1"/>
        <v>176</v>
      </c>
      <c r="M14" s="41">
        <f t="shared" si="2"/>
        <v>25.142857142857142</v>
      </c>
      <c r="N14" s="35">
        <f t="shared" si="3"/>
        <v>0.19954648526077098</v>
      </c>
    </row>
    <row r="15" spans="1:14" ht="21.75" thickBot="1" thickTop="1">
      <c r="A15" s="72"/>
      <c r="B15" s="74"/>
      <c r="C15" s="52" t="s">
        <v>23</v>
      </c>
      <c r="D15" s="30">
        <f>umferðir!E5</f>
        <v>73</v>
      </c>
      <c r="E15" s="30">
        <f>umferðir!F17</f>
        <v>51</v>
      </c>
      <c r="F15" s="30">
        <f>umferðir!E26</f>
        <v>41</v>
      </c>
      <c r="G15" s="30">
        <f>umferðir!F36</f>
        <v>61</v>
      </c>
      <c r="H15" s="30">
        <f>umferðir!E49</f>
        <v>45</v>
      </c>
      <c r="I15" s="30">
        <f>umferðir!E57</f>
        <v>64</v>
      </c>
      <c r="J15" s="30">
        <f>umferðir!F69</f>
        <v>64</v>
      </c>
      <c r="K15" s="28">
        <f t="shared" si="0"/>
        <v>7</v>
      </c>
      <c r="L15" s="31">
        <f t="shared" si="1"/>
        <v>399</v>
      </c>
      <c r="M15" s="42">
        <f t="shared" si="2"/>
        <v>57</v>
      </c>
      <c r="N15" s="40">
        <f t="shared" si="3"/>
        <v>0.4523809523809524</v>
      </c>
    </row>
    <row r="16" spans="1:14" ht="21.75" thickBot="1" thickTop="1">
      <c r="A16" s="71">
        <v>8</v>
      </c>
      <c r="B16" s="73" t="str">
        <f>tafla!B9</f>
        <v>Óskar Pálsson</v>
      </c>
      <c r="C16" s="50" t="s">
        <v>22</v>
      </c>
      <c r="D16" s="28">
        <f>umferðir!F4</f>
        <v>31</v>
      </c>
      <c r="E16" s="28">
        <f>umferðir!E15</f>
        <v>10</v>
      </c>
      <c r="F16" s="28">
        <f>umferðir!F24</f>
        <v>25</v>
      </c>
      <c r="G16" s="28">
        <f>umferðir!E35</f>
        <v>50</v>
      </c>
      <c r="H16" s="28">
        <f>umferðir!F46</f>
        <v>53</v>
      </c>
      <c r="I16" s="28">
        <f>umferðir!E57</f>
        <v>64</v>
      </c>
      <c r="J16" s="28">
        <f>umferðir!F66</f>
        <v>47</v>
      </c>
      <c r="K16" s="28">
        <f t="shared" si="0"/>
        <v>7</v>
      </c>
      <c r="L16" s="29">
        <f t="shared" si="1"/>
        <v>280</v>
      </c>
      <c r="M16" s="41">
        <f t="shared" si="2"/>
        <v>40</v>
      </c>
      <c r="N16" s="35">
        <f t="shared" si="3"/>
        <v>0.31746031746031744</v>
      </c>
    </row>
    <row r="17" spans="1:14" ht="21.75" thickBot="1" thickTop="1">
      <c r="A17" s="72"/>
      <c r="B17" s="74"/>
      <c r="C17" s="52" t="s">
        <v>23</v>
      </c>
      <c r="D17" s="30">
        <f>umferðir!E4</f>
        <v>48</v>
      </c>
      <c r="E17" s="30">
        <f>umferðir!F15</f>
        <v>66</v>
      </c>
      <c r="F17" s="30">
        <f>umferðir!E24</f>
        <v>51</v>
      </c>
      <c r="G17" s="30">
        <f>umferðir!F35</f>
        <v>24</v>
      </c>
      <c r="H17" s="30">
        <f>umferðir!E46</f>
        <v>26</v>
      </c>
      <c r="I17" s="30">
        <f>umferðir!F57</f>
        <v>20</v>
      </c>
      <c r="J17" s="30">
        <f>umferðir!E66</f>
        <v>34</v>
      </c>
      <c r="K17" s="28">
        <f t="shared" si="0"/>
        <v>7</v>
      </c>
      <c r="L17" s="31">
        <f t="shared" si="1"/>
        <v>269</v>
      </c>
      <c r="M17" s="42">
        <f t="shared" si="2"/>
        <v>38.42857142857143</v>
      </c>
      <c r="N17" s="40">
        <f t="shared" si="3"/>
        <v>0.3049886621315193</v>
      </c>
    </row>
    <row r="18" ht="21" thickTop="1"/>
  </sheetData>
  <mergeCells count="16">
    <mergeCell ref="B2:B3"/>
    <mergeCell ref="B4:B5"/>
    <mergeCell ref="B6:B7"/>
    <mergeCell ref="B8:B9"/>
    <mergeCell ref="B10:B11"/>
    <mergeCell ref="B12:B13"/>
    <mergeCell ref="B14:B15"/>
    <mergeCell ref="B16:B17"/>
    <mergeCell ref="A2:A3"/>
    <mergeCell ref="A4:A5"/>
    <mergeCell ref="A6:A7"/>
    <mergeCell ref="A8:A9"/>
    <mergeCell ref="A10:A11"/>
    <mergeCell ref="A12:A13"/>
    <mergeCell ref="A14:A15"/>
    <mergeCell ref="A16:A17"/>
  </mergeCells>
  <printOptions horizontalCentered="1" verticalCentered="1"/>
  <pageMargins left="0.3937007874015748" right="0.2755905511811024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&amp;C&amp;"Arial,Bold"&amp;36IMPAR ÚT OG INN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N13" sqref="N13"/>
    </sheetView>
  </sheetViews>
  <sheetFormatPr defaultColWidth="9.140625" defaultRowHeight="12.75"/>
  <cols>
    <col min="1" max="1" width="5.7109375" style="18" customWidth="1"/>
    <col min="2" max="2" width="2.421875" style="19" customWidth="1"/>
    <col min="3" max="3" width="5.7109375" style="19" customWidth="1"/>
    <col min="4" max="6" width="6.7109375" style="19" customWidth="1"/>
    <col min="7" max="16384" width="9.140625" style="8" customWidth="1"/>
  </cols>
  <sheetData>
    <row r="1" spans="1:6" ht="26.25" thickBot="1">
      <c r="A1" s="77" t="s">
        <v>15</v>
      </c>
      <c r="B1" s="78"/>
      <c r="C1" s="79"/>
      <c r="D1" s="80" t="s">
        <v>16</v>
      </c>
      <c r="E1" s="78"/>
      <c r="F1" s="79"/>
    </row>
    <row r="2" spans="1:6" ht="25.5">
      <c r="A2" s="9">
        <v>15</v>
      </c>
      <c r="B2" s="10" t="s">
        <v>7</v>
      </c>
      <c r="C2" s="11">
        <v>15</v>
      </c>
      <c r="D2" s="12">
        <v>0</v>
      </c>
      <c r="E2" s="10" t="s">
        <v>7</v>
      </c>
      <c r="F2" s="13">
        <v>2</v>
      </c>
    </row>
    <row r="3" spans="1:6" ht="25.5">
      <c r="A3" s="9">
        <f>1+A2</f>
        <v>16</v>
      </c>
      <c r="B3" s="10" t="s">
        <v>7</v>
      </c>
      <c r="C3" s="11">
        <f>C2-1</f>
        <v>14</v>
      </c>
      <c r="D3" s="12">
        <v>3</v>
      </c>
      <c r="E3" s="10" t="s">
        <v>7</v>
      </c>
      <c r="F3" s="11">
        <v>8</v>
      </c>
    </row>
    <row r="4" spans="1:6" ht="25.5">
      <c r="A4" s="9">
        <f aca="true" t="shared" si="0" ref="A4:A12">1+A3</f>
        <v>17</v>
      </c>
      <c r="B4" s="10" t="s">
        <v>7</v>
      </c>
      <c r="C4" s="11">
        <f aca="true" t="shared" si="1" ref="C4:C16">C3-1</f>
        <v>13</v>
      </c>
      <c r="D4" s="12">
        <v>9</v>
      </c>
      <c r="E4" s="10" t="s">
        <v>7</v>
      </c>
      <c r="F4" s="11">
        <v>12</v>
      </c>
    </row>
    <row r="5" spans="1:6" ht="25.5">
      <c r="A5" s="9">
        <f t="shared" si="0"/>
        <v>18</v>
      </c>
      <c r="B5" s="10" t="s">
        <v>7</v>
      </c>
      <c r="C5" s="11">
        <f t="shared" si="1"/>
        <v>12</v>
      </c>
      <c r="D5" s="12">
        <v>13</v>
      </c>
      <c r="E5" s="10" t="s">
        <v>7</v>
      </c>
      <c r="F5" s="11">
        <v>16</v>
      </c>
    </row>
    <row r="6" spans="1:6" ht="25.5">
      <c r="A6" s="9">
        <f t="shared" si="0"/>
        <v>19</v>
      </c>
      <c r="B6" s="10" t="s">
        <v>7</v>
      </c>
      <c r="C6" s="11">
        <f t="shared" si="1"/>
        <v>11</v>
      </c>
      <c r="D6" s="12">
        <v>17</v>
      </c>
      <c r="E6" s="10" t="s">
        <v>7</v>
      </c>
      <c r="F6" s="11">
        <v>21</v>
      </c>
    </row>
    <row r="7" spans="1:6" ht="25.5">
      <c r="A7" s="9">
        <f t="shared" si="0"/>
        <v>20</v>
      </c>
      <c r="B7" s="10" t="s">
        <v>7</v>
      </c>
      <c r="C7" s="11">
        <f t="shared" si="1"/>
        <v>10</v>
      </c>
      <c r="D7" s="12">
        <v>22</v>
      </c>
      <c r="E7" s="10" t="s">
        <v>7</v>
      </c>
      <c r="F7" s="11">
        <v>26</v>
      </c>
    </row>
    <row r="8" spans="1:6" ht="25.5">
      <c r="A8" s="9">
        <f t="shared" si="0"/>
        <v>21</v>
      </c>
      <c r="B8" s="10" t="s">
        <v>7</v>
      </c>
      <c r="C8" s="11">
        <f t="shared" si="1"/>
        <v>9</v>
      </c>
      <c r="D8" s="12">
        <v>27</v>
      </c>
      <c r="E8" s="10" t="s">
        <v>7</v>
      </c>
      <c r="F8" s="11">
        <v>31</v>
      </c>
    </row>
    <row r="9" spans="1:6" ht="25.5">
      <c r="A9" s="9">
        <f t="shared" si="0"/>
        <v>22</v>
      </c>
      <c r="B9" s="10" t="s">
        <v>7</v>
      </c>
      <c r="C9" s="11">
        <f t="shared" si="1"/>
        <v>8</v>
      </c>
      <c r="D9" s="12">
        <v>32</v>
      </c>
      <c r="E9" s="10" t="s">
        <v>7</v>
      </c>
      <c r="F9" s="11">
        <v>36</v>
      </c>
    </row>
    <row r="10" spans="1:6" ht="25.5">
      <c r="A10" s="9">
        <f t="shared" si="0"/>
        <v>23</v>
      </c>
      <c r="B10" s="10" t="s">
        <v>7</v>
      </c>
      <c r="C10" s="11">
        <f t="shared" si="1"/>
        <v>7</v>
      </c>
      <c r="D10" s="12">
        <v>37</v>
      </c>
      <c r="E10" s="10" t="s">
        <v>7</v>
      </c>
      <c r="F10" s="11">
        <v>41</v>
      </c>
    </row>
    <row r="11" spans="1:6" ht="25.5">
      <c r="A11" s="9">
        <f t="shared" si="0"/>
        <v>24</v>
      </c>
      <c r="B11" s="10" t="s">
        <v>7</v>
      </c>
      <c r="C11" s="11">
        <f t="shared" si="1"/>
        <v>6</v>
      </c>
      <c r="D11" s="12">
        <v>42</v>
      </c>
      <c r="E11" s="10" t="s">
        <v>7</v>
      </c>
      <c r="F11" s="11">
        <v>47</v>
      </c>
    </row>
    <row r="12" spans="1:6" ht="25.5">
      <c r="A12" s="9">
        <f t="shared" si="0"/>
        <v>25</v>
      </c>
      <c r="B12" s="10" t="s">
        <v>7</v>
      </c>
      <c r="C12" s="11">
        <f t="shared" si="1"/>
        <v>5</v>
      </c>
      <c r="D12" s="12">
        <v>48</v>
      </c>
      <c r="E12" s="10" t="s">
        <v>7</v>
      </c>
      <c r="F12" s="11">
        <v>53</v>
      </c>
    </row>
    <row r="13" spans="1:6" ht="25.5">
      <c r="A13" s="9">
        <f>A12</f>
        <v>25</v>
      </c>
      <c r="B13" s="10" t="s">
        <v>7</v>
      </c>
      <c r="C13" s="11">
        <f t="shared" si="1"/>
        <v>4</v>
      </c>
      <c r="D13" s="12">
        <v>54</v>
      </c>
      <c r="E13" s="10" t="s">
        <v>7</v>
      </c>
      <c r="F13" s="11">
        <v>59</v>
      </c>
    </row>
    <row r="14" spans="1:6" ht="25.5">
      <c r="A14" s="9">
        <f>A13</f>
        <v>25</v>
      </c>
      <c r="B14" s="10" t="s">
        <v>7</v>
      </c>
      <c r="C14" s="11">
        <f t="shared" si="1"/>
        <v>3</v>
      </c>
      <c r="D14" s="12">
        <v>60</v>
      </c>
      <c r="E14" s="10" t="s">
        <v>7</v>
      </c>
      <c r="F14" s="11">
        <v>65</v>
      </c>
    </row>
    <row r="15" spans="1:6" ht="25.5">
      <c r="A15" s="9">
        <f>A14</f>
        <v>25</v>
      </c>
      <c r="B15" s="10" t="s">
        <v>7</v>
      </c>
      <c r="C15" s="11">
        <f t="shared" si="1"/>
        <v>2</v>
      </c>
      <c r="D15" s="12">
        <v>66</v>
      </c>
      <c r="E15" s="10" t="s">
        <v>7</v>
      </c>
      <c r="F15" s="11">
        <v>72</v>
      </c>
    </row>
    <row r="16" spans="1:6" ht="25.5">
      <c r="A16" s="9">
        <f>A15</f>
        <v>25</v>
      </c>
      <c r="B16" s="10" t="s">
        <v>7</v>
      </c>
      <c r="C16" s="11">
        <f t="shared" si="1"/>
        <v>1</v>
      </c>
      <c r="D16" s="12">
        <v>73</v>
      </c>
      <c r="E16" s="10" t="s">
        <v>7</v>
      </c>
      <c r="F16" s="11">
        <v>79</v>
      </c>
    </row>
    <row r="17" spans="1:6" ht="26.25" thickBot="1">
      <c r="A17" s="14">
        <f>A16</f>
        <v>25</v>
      </c>
      <c r="B17" s="15" t="s">
        <v>7</v>
      </c>
      <c r="C17" s="16">
        <f>C16-1</f>
        <v>0</v>
      </c>
      <c r="D17" s="17">
        <v>80</v>
      </c>
      <c r="E17" s="15" t="s">
        <v>7</v>
      </c>
      <c r="F17" s="16" t="s">
        <v>14</v>
      </c>
    </row>
  </sheetData>
  <mergeCells count="2">
    <mergeCell ref="A1:C1"/>
    <mergeCell ref="D1:F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r:id="rId1"/>
  <headerFooter alignWithMargins="0">
    <oddHeader>&amp;C&amp;"Arial,Bold"&amp;24IMPATAFLA FYRIR 18 SPIL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97"/>
  <sheetViews>
    <sheetView workbookViewId="0" topLeftCell="A31">
      <selection activeCell="N21" sqref="N21"/>
    </sheetView>
  </sheetViews>
  <sheetFormatPr defaultColWidth="9.140625" defaultRowHeight="12.75"/>
  <cols>
    <col min="1" max="1" width="34.7109375" style="24" customWidth="1"/>
    <col min="2" max="2" width="21.421875" style="24" customWidth="1"/>
    <col min="3" max="9" width="5.8515625" style="25" customWidth="1"/>
    <col min="10" max="10" width="6.7109375" style="25" customWidth="1"/>
    <col min="11" max="11" width="6.7109375" style="54" customWidth="1"/>
    <col min="12" max="12" width="6.00390625" style="64" customWidth="1"/>
    <col min="13" max="13" width="11.57421875" style="61" customWidth="1"/>
    <col min="14" max="16384" width="9.140625" style="24" customWidth="1"/>
  </cols>
  <sheetData>
    <row r="1" spans="1:13" s="58" customFormat="1" ht="37.5">
      <c r="A1" s="68" t="str">
        <f>tafla!B2</f>
        <v>Höskuldur Gunnarsson *</v>
      </c>
      <c r="B1" s="55" t="s">
        <v>27</v>
      </c>
      <c r="C1" s="56">
        <v>1</v>
      </c>
      <c r="D1" s="56">
        <v>2</v>
      </c>
      <c r="E1" s="56">
        <v>3</v>
      </c>
      <c r="F1" s="56">
        <v>4</v>
      </c>
      <c r="G1" s="56">
        <v>5</v>
      </c>
      <c r="H1" s="56">
        <v>6</v>
      </c>
      <c r="I1" s="56">
        <v>7</v>
      </c>
      <c r="J1" s="56" t="s">
        <v>40</v>
      </c>
      <c r="K1" s="57"/>
      <c r="L1" s="62" t="s">
        <v>42</v>
      </c>
      <c r="M1" s="59" t="s">
        <v>41</v>
      </c>
    </row>
    <row r="2" spans="1:13" ht="20.25">
      <c r="A2" s="1" t="s">
        <v>67</v>
      </c>
      <c r="B2" s="1" t="s">
        <v>68</v>
      </c>
      <c r="C2" s="53">
        <v>1</v>
      </c>
      <c r="D2" s="53">
        <v>0</v>
      </c>
      <c r="E2" s="53">
        <v>1</v>
      </c>
      <c r="F2" s="53">
        <v>0.5</v>
      </c>
      <c r="G2" s="53">
        <v>0</v>
      </c>
      <c r="H2" s="53">
        <v>1</v>
      </c>
      <c r="I2" s="53">
        <v>1</v>
      </c>
      <c r="J2" s="53">
        <f>SUM(C2:I2)</f>
        <v>4.5</v>
      </c>
      <c r="K2" s="53">
        <v>4.5</v>
      </c>
      <c r="L2" s="63">
        <v>21</v>
      </c>
      <c r="M2" s="60">
        <f>ROUNDUP(J2*K2+L2,0)</f>
        <v>42</v>
      </c>
    </row>
    <row r="3" spans="1:13" ht="20.25">
      <c r="A3" s="1" t="s">
        <v>69</v>
      </c>
      <c r="B3" s="1" t="s">
        <v>70</v>
      </c>
      <c r="C3" s="53">
        <v>1</v>
      </c>
      <c r="D3" s="53">
        <v>0</v>
      </c>
      <c r="E3" s="53">
        <v>1</v>
      </c>
      <c r="F3" s="53">
        <v>0.5</v>
      </c>
      <c r="G3" s="53">
        <v>0</v>
      </c>
      <c r="H3" s="53">
        <v>1</v>
      </c>
      <c r="I3" s="53">
        <v>1</v>
      </c>
      <c r="J3" s="53">
        <f>SUM(C3:I3)</f>
        <v>4.5</v>
      </c>
      <c r="K3" s="53">
        <v>4.5</v>
      </c>
      <c r="L3" s="63">
        <v>21</v>
      </c>
      <c r="M3" s="60">
        <f>ROUNDUP(J3*K3+L3,0)</f>
        <v>42</v>
      </c>
    </row>
    <row r="4" spans="1:13" ht="20.25">
      <c r="A4" s="1" t="s">
        <v>92</v>
      </c>
      <c r="B4" s="1" t="s">
        <v>106</v>
      </c>
      <c r="C4" s="53">
        <v>1</v>
      </c>
      <c r="D4" s="53">
        <v>0</v>
      </c>
      <c r="E4" s="53">
        <v>1</v>
      </c>
      <c r="F4" s="53">
        <v>0.5</v>
      </c>
      <c r="G4" s="53">
        <v>0</v>
      </c>
      <c r="H4" s="53">
        <v>1</v>
      </c>
      <c r="I4" s="53">
        <v>1</v>
      </c>
      <c r="J4" s="53">
        <f>SUM(C4:I4)</f>
        <v>4.5</v>
      </c>
      <c r="K4" s="53">
        <v>4.5</v>
      </c>
      <c r="L4" s="63">
        <v>21</v>
      </c>
      <c r="M4" s="60">
        <f>ROUNDUP(J4*K4+L4,0)</f>
        <v>42</v>
      </c>
    </row>
    <row r="5" spans="1:13" ht="20.25">
      <c r="A5" s="1" t="s">
        <v>91</v>
      </c>
      <c r="B5" s="1" t="s">
        <v>107</v>
      </c>
      <c r="C5" s="53">
        <v>1</v>
      </c>
      <c r="D5" s="53">
        <v>0</v>
      </c>
      <c r="E5" s="53">
        <v>1</v>
      </c>
      <c r="F5" s="53">
        <v>0.5</v>
      </c>
      <c r="G5" s="53">
        <v>0</v>
      </c>
      <c r="H5" s="53">
        <v>1</v>
      </c>
      <c r="I5" s="53">
        <v>1</v>
      </c>
      <c r="J5" s="53">
        <f>SUM(C5:I5)</f>
        <v>4.5</v>
      </c>
      <c r="K5" s="53">
        <v>4.5</v>
      </c>
      <c r="L5" s="63">
        <v>21</v>
      </c>
      <c r="M5" s="60">
        <f>ROUNDUP(J5*K5+L5,0)</f>
        <v>42</v>
      </c>
    </row>
    <row r="7" spans="2:13" ht="20.25">
      <c r="B7" s="81" t="s">
        <v>36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</row>
    <row r="8" spans="2:13" ht="20.25">
      <c r="B8" s="81" t="s">
        <v>37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</row>
    <row r="9" spans="2:13" ht="20.25">
      <c r="B9" s="81" t="s">
        <v>38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</row>
    <row r="10" spans="2:13" ht="20.25">
      <c r="B10" s="81" t="s">
        <v>39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</row>
    <row r="12" spans="1:13" s="58" customFormat="1" ht="30">
      <c r="A12" s="68" t="str">
        <f>tafla!B3</f>
        <v>MS Selfossi</v>
      </c>
      <c r="B12" s="55" t="s">
        <v>27</v>
      </c>
      <c r="C12" s="56">
        <v>1</v>
      </c>
      <c r="D12" s="56">
        <v>2</v>
      </c>
      <c r="E12" s="56">
        <v>3</v>
      </c>
      <c r="F12" s="56">
        <v>4</v>
      </c>
      <c r="G12" s="56">
        <v>5</v>
      </c>
      <c r="H12" s="56">
        <v>6</v>
      </c>
      <c r="I12" s="56">
        <v>7</v>
      </c>
      <c r="J12" s="56" t="s">
        <v>40</v>
      </c>
      <c r="K12" s="57"/>
      <c r="L12" s="62" t="s">
        <v>42</v>
      </c>
      <c r="M12" s="59" t="s">
        <v>41</v>
      </c>
    </row>
    <row r="13" spans="1:13" ht="20.25">
      <c r="A13" s="1" t="s">
        <v>0</v>
      </c>
      <c r="B13" s="1" t="s">
        <v>54</v>
      </c>
      <c r="C13" s="53">
        <v>1</v>
      </c>
      <c r="D13" s="53"/>
      <c r="E13" s="53">
        <v>1</v>
      </c>
      <c r="F13" s="53">
        <v>0.5</v>
      </c>
      <c r="G13" s="53"/>
      <c r="H13" s="53">
        <v>1</v>
      </c>
      <c r="I13" s="53">
        <v>1</v>
      </c>
      <c r="J13" s="53">
        <f aca="true" t="shared" si="0" ref="J13:J18">SUM(C13:I13)</f>
        <v>4.5</v>
      </c>
      <c r="K13" s="53">
        <v>4.5</v>
      </c>
      <c r="L13" s="63">
        <v>42</v>
      </c>
      <c r="M13" s="60">
        <f aca="true" t="shared" si="1" ref="M13:M18">ROUNDUP(J13*K13+L13,0)</f>
        <v>63</v>
      </c>
    </row>
    <row r="14" spans="1:13" ht="20.25">
      <c r="A14" s="1" t="s">
        <v>24</v>
      </c>
      <c r="B14" s="1" t="s">
        <v>55</v>
      </c>
      <c r="C14" s="53">
        <v>1</v>
      </c>
      <c r="D14" s="53"/>
      <c r="E14" s="53">
        <v>1</v>
      </c>
      <c r="F14" s="53">
        <v>0.5</v>
      </c>
      <c r="G14" s="53"/>
      <c r="H14" s="53">
        <v>1</v>
      </c>
      <c r="I14" s="53">
        <v>1</v>
      </c>
      <c r="J14" s="53">
        <f t="shared" si="0"/>
        <v>4.5</v>
      </c>
      <c r="K14" s="53">
        <v>4.5</v>
      </c>
      <c r="L14" s="63">
        <v>42</v>
      </c>
      <c r="M14" s="60">
        <f t="shared" si="1"/>
        <v>63</v>
      </c>
    </row>
    <row r="15" spans="1:13" ht="20.25">
      <c r="A15" s="1" t="s">
        <v>25</v>
      </c>
      <c r="B15" s="1" t="s">
        <v>52</v>
      </c>
      <c r="C15" s="53"/>
      <c r="D15" s="53">
        <v>1</v>
      </c>
      <c r="E15" s="53"/>
      <c r="F15" s="53">
        <v>0.5</v>
      </c>
      <c r="G15" s="53">
        <v>0.5</v>
      </c>
      <c r="H15" s="53"/>
      <c r="I15" s="53">
        <v>1</v>
      </c>
      <c r="J15" s="53">
        <f t="shared" si="0"/>
        <v>3</v>
      </c>
      <c r="K15" s="53">
        <v>4.5</v>
      </c>
      <c r="L15" s="63">
        <v>42</v>
      </c>
      <c r="M15" s="60">
        <f t="shared" si="1"/>
        <v>56</v>
      </c>
    </row>
    <row r="16" spans="1:13" ht="20.25">
      <c r="A16" s="1" t="s">
        <v>26</v>
      </c>
      <c r="B16" s="1" t="s">
        <v>53</v>
      </c>
      <c r="C16" s="53"/>
      <c r="D16" s="53">
        <v>1</v>
      </c>
      <c r="E16" s="53"/>
      <c r="F16" s="53">
        <v>0.5</v>
      </c>
      <c r="G16" s="53">
        <v>0.5</v>
      </c>
      <c r="H16" s="53"/>
      <c r="I16" s="53">
        <v>1</v>
      </c>
      <c r="J16" s="53">
        <f t="shared" si="0"/>
        <v>3</v>
      </c>
      <c r="K16" s="53">
        <v>4.5</v>
      </c>
      <c r="L16" s="63">
        <v>42</v>
      </c>
      <c r="M16" s="60">
        <f t="shared" si="1"/>
        <v>56</v>
      </c>
    </row>
    <row r="17" spans="1:13" ht="20.25">
      <c r="A17" s="1" t="s">
        <v>30</v>
      </c>
      <c r="B17" s="1" t="s">
        <v>50</v>
      </c>
      <c r="C17" s="53">
        <v>1</v>
      </c>
      <c r="D17" s="53">
        <v>1</v>
      </c>
      <c r="E17" s="53">
        <v>1</v>
      </c>
      <c r="F17" s="53"/>
      <c r="G17" s="53">
        <v>0.5</v>
      </c>
      <c r="H17" s="53">
        <v>1</v>
      </c>
      <c r="I17" s="53"/>
      <c r="J17" s="53">
        <f t="shared" si="0"/>
        <v>4.5</v>
      </c>
      <c r="K17" s="53">
        <v>4.5</v>
      </c>
      <c r="L17" s="63">
        <v>42</v>
      </c>
      <c r="M17" s="60">
        <f t="shared" si="1"/>
        <v>63</v>
      </c>
    </row>
    <row r="18" spans="1:13" ht="20.25">
      <c r="A18" s="1" t="s">
        <v>93</v>
      </c>
      <c r="B18" s="1" t="s">
        <v>111</v>
      </c>
      <c r="C18" s="53">
        <v>1</v>
      </c>
      <c r="D18" s="53">
        <v>1</v>
      </c>
      <c r="E18" s="53">
        <v>1</v>
      </c>
      <c r="F18" s="53"/>
      <c r="G18" s="53">
        <v>0.5</v>
      </c>
      <c r="H18" s="53">
        <v>1</v>
      </c>
      <c r="I18" s="53"/>
      <c r="J18" s="53">
        <f t="shared" si="0"/>
        <v>4.5</v>
      </c>
      <c r="K18" s="53">
        <v>4.5</v>
      </c>
      <c r="L18" s="63">
        <v>42</v>
      </c>
      <c r="M18" s="60">
        <f t="shared" si="1"/>
        <v>63</v>
      </c>
    </row>
    <row r="20" spans="2:13" ht="20.25">
      <c r="B20" s="81" t="s">
        <v>36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</row>
    <row r="21" spans="2:13" ht="20.25">
      <c r="B21" s="81" t="s">
        <v>37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</row>
    <row r="22" spans="2:13" ht="20.25">
      <c r="B22" s="81" t="s">
        <v>38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</row>
    <row r="23" spans="2:13" ht="20.25">
      <c r="B23" s="81" t="s">
        <v>39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</row>
    <row r="25" spans="1:13" s="58" customFormat="1" ht="30">
      <c r="A25" s="68" t="str">
        <f>tafla!B4</f>
        <v>Stjörnublikk ehf.</v>
      </c>
      <c r="B25" s="55" t="s">
        <v>27</v>
      </c>
      <c r="C25" s="56">
        <v>1</v>
      </c>
      <c r="D25" s="56">
        <v>2</v>
      </c>
      <c r="E25" s="56">
        <v>3</v>
      </c>
      <c r="F25" s="56">
        <v>4</v>
      </c>
      <c r="G25" s="56">
        <v>5</v>
      </c>
      <c r="H25" s="56">
        <v>6</v>
      </c>
      <c r="I25" s="56">
        <v>7</v>
      </c>
      <c r="J25" s="56" t="s">
        <v>40</v>
      </c>
      <c r="K25" s="57"/>
      <c r="L25" s="62" t="s">
        <v>42</v>
      </c>
      <c r="M25" s="59" t="s">
        <v>41</v>
      </c>
    </row>
    <row r="26" spans="1:13" ht="20.25">
      <c r="A26" s="1" t="s">
        <v>71</v>
      </c>
      <c r="B26" s="1" t="s">
        <v>72</v>
      </c>
      <c r="C26" s="53">
        <v>0.5</v>
      </c>
      <c r="D26" s="53">
        <v>1</v>
      </c>
      <c r="E26" s="53">
        <v>0</v>
      </c>
      <c r="F26" s="53">
        <v>0.5</v>
      </c>
      <c r="G26" s="53">
        <v>0</v>
      </c>
      <c r="H26" s="53">
        <v>0.5</v>
      </c>
      <c r="I26" s="53">
        <v>1</v>
      </c>
      <c r="J26" s="53">
        <f>SUM(C26:I26)</f>
        <v>3.5</v>
      </c>
      <c r="K26" s="53">
        <v>4.5</v>
      </c>
      <c r="L26" s="63"/>
      <c r="M26" s="60">
        <f>ROUNDUP(J26*K26+L26,0)</f>
        <v>16</v>
      </c>
    </row>
    <row r="27" spans="1:13" ht="20.25">
      <c r="A27" s="1" t="s">
        <v>99</v>
      </c>
      <c r="B27" s="1" t="s">
        <v>117</v>
      </c>
      <c r="C27" s="53">
        <v>0.5</v>
      </c>
      <c r="D27" s="53">
        <v>1</v>
      </c>
      <c r="E27" s="53">
        <v>0</v>
      </c>
      <c r="F27" s="53">
        <v>0.5</v>
      </c>
      <c r="G27" s="53">
        <v>0</v>
      </c>
      <c r="H27" s="53">
        <v>0.5</v>
      </c>
      <c r="I27" s="53">
        <v>1</v>
      </c>
      <c r="J27" s="53">
        <f>SUM(C27:I27)</f>
        <v>3.5</v>
      </c>
      <c r="K27" s="53">
        <v>4.5</v>
      </c>
      <c r="L27" s="63"/>
      <c r="M27" s="60">
        <f>ROUNDUP(J27*K27+L27,0)</f>
        <v>16</v>
      </c>
    </row>
    <row r="28" spans="1:13" ht="20.25">
      <c r="A28" s="1" t="s">
        <v>100</v>
      </c>
      <c r="B28" s="1" t="s">
        <v>118</v>
      </c>
      <c r="C28" s="53">
        <v>0.5</v>
      </c>
      <c r="D28" s="53">
        <v>1</v>
      </c>
      <c r="E28" s="53">
        <v>0</v>
      </c>
      <c r="F28" s="53">
        <v>0.5</v>
      </c>
      <c r="G28" s="53">
        <v>0</v>
      </c>
      <c r="H28" s="53">
        <v>0.5</v>
      </c>
      <c r="I28" s="53">
        <v>1</v>
      </c>
      <c r="J28" s="53">
        <f>SUM(C28:I28)</f>
        <v>3.5</v>
      </c>
      <c r="K28" s="53">
        <v>4.5</v>
      </c>
      <c r="L28" s="63"/>
      <c r="M28" s="60">
        <f>ROUNDUP(J28*K28+L28,0)</f>
        <v>16</v>
      </c>
    </row>
    <row r="29" spans="1:13" ht="20.25">
      <c r="A29" s="1" t="s">
        <v>101</v>
      </c>
      <c r="B29" s="1" t="s">
        <v>119</v>
      </c>
      <c r="C29" s="53">
        <v>0.5</v>
      </c>
      <c r="D29" s="53">
        <v>1</v>
      </c>
      <c r="E29" s="53">
        <v>0</v>
      </c>
      <c r="F29" s="53">
        <v>0.5</v>
      </c>
      <c r="G29" s="53">
        <v>0</v>
      </c>
      <c r="H29" s="53">
        <v>0.5</v>
      </c>
      <c r="I29" s="53">
        <v>1</v>
      </c>
      <c r="J29" s="53">
        <f>SUM(C29:I29)</f>
        <v>3.5</v>
      </c>
      <c r="K29" s="53">
        <v>4.5</v>
      </c>
      <c r="L29" s="63"/>
      <c r="M29" s="60">
        <f>ROUNDUP(J29*K29+L29,0)</f>
        <v>16</v>
      </c>
    </row>
    <row r="31" spans="2:13" ht="20.25">
      <c r="B31" s="81" t="s">
        <v>36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</row>
    <row r="32" spans="2:13" ht="20.25">
      <c r="B32" s="81" t="s">
        <v>37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</row>
    <row r="33" spans="2:13" ht="20.25">
      <c r="B33" s="81" t="s">
        <v>38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</row>
    <row r="34" spans="2:13" ht="20.25">
      <c r="B34" s="81" t="s">
        <v>39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</row>
    <row r="36" spans="1:13" s="58" customFormat="1" ht="30">
      <c r="A36" s="68" t="str">
        <f>tafla!B5</f>
        <v>Ólafur Steinason *</v>
      </c>
      <c r="B36" s="55" t="s">
        <v>27</v>
      </c>
      <c r="C36" s="56">
        <v>1</v>
      </c>
      <c r="D36" s="56">
        <v>2</v>
      </c>
      <c r="E36" s="56">
        <v>3</v>
      </c>
      <c r="F36" s="56">
        <v>4</v>
      </c>
      <c r="G36" s="56">
        <v>5</v>
      </c>
      <c r="H36" s="56">
        <v>6</v>
      </c>
      <c r="I36" s="56">
        <v>7</v>
      </c>
      <c r="J36" s="56" t="s">
        <v>40</v>
      </c>
      <c r="K36" s="57"/>
      <c r="L36" s="62" t="s">
        <v>42</v>
      </c>
      <c r="M36" s="59" t="s">
        <v>41</v>
      </c>
    </row>
    <row r="37" spans="1:13" ht="20.25">
      <c r="A37" s="1" t="s">
        <v>35</v>
      </c>
      <c r="B37" s="1" t="s">
        <v>48</v>
      </c>
      <c r="C37" s="53">
        <v>0</v>
      </c>
      <c r="D37" s="53"/>
      <c r="E37" s="53">
        <v>0.5</v>
      </c>
      <c r="F37" s="53">
        <v>0.5</v>
      </c>
      <c r="G37" s="53">
        <v>0.5</v>
      </c>
      <c r="H37" s="53">
        <v>0.5</v>
      </c>
      <c r="I37" s="53">
        <v>0</v>
      </c>
      <c r="J37" s="53">
        <f>SUM(C37:I37)</f>
        <v>2</v>
      </c>
      <c r="K37" s="53">
        <v>4.5</v>
      </c>
      <c r="L37" s="63"/>
      <c r="M37" s="60">
        <f>ROUNDUP(J37*K37+L37,0)</f>
        <v>9</v>
      </c>
    </row>
    <row r="38" spans="1:13" ht="20.25">
      <c r="A38" s="1" t="s">
        <v>105</v>
      </c>
      <c r="B38" s="1" t="s">
        <v>51</v>
      </c>
      <c r="C38" s="53">
        <v>0</v>
      </c>
      <c r="D38" s="53">
        <v>1</v>
      </c>
      <c r="E38" s="53"/>
      <c r="F38" s="53">
        <v>0.5</v>
      </c>
      <c r="G38" s="53">
        <v>0.5</v>
      </c>
      <c r="H38" s="53">
        <v>0.5</v>
      </c>
      <c r="I38" s="53"/>
      <c r="J38" s="53">
        <f>SUM(C38:I38)</f>
        <v>2.5</v>
      </c>
      <c r="K38" s="53">
        <v>4.5</v>
      </c>
      <c r="L38" s="63"/>
      <c r="M38" s="60">
        <f>ROUNDUP(J38*K38+L38,0)</f>
        <v>12</v>
      </c>
    </row>
    <row r="39" spans="1:13" ht="20.25">
      <c r="A39" s="1" t="s">
        <v>102</v>
      </c>
      <c r="B39" s="1" t="s">
        <v>112</v>
      </c>
      <c r="C39" s="53">
        <v>0</v>
      </c>
      <c r="D39" s="53">
        <v>1</v>
      </c>
      <c r="E39" s="53">
        <v>0.5</v>
      </c>
      <c r="F39" s="53"/>
      <c r="G39" s="53">
        <v>0.5</v>
      </c>
      <c r="H39" s="53">
        <v>0.5</v>
      </c>
      <c r="I39" s="53">
        <v>0</v>
      </c>
      <c r="J39" s="53">
        <f>SUM(C39:I39)</f>
        <v>2.5</v>
      </c>
      <c r="K39" s="53">
        <v>4.5</v>
      </c>
      <c r="L39" s="63"/>
      <c r="M39" s="60">
        <f>ROUNDUP(J39*K39+L39,0)</f>
        <v>12</v>
      </c>
    </row>
    <row r="40" spans="1:13" ht="20.25">
      <c r="A40" s="1" t="s">
        <v>103</v>
      </c>
      <c r="B40" s="1" t="s">
        <v>120</v>
      </c>
      <c r="C40" s="53">
        <v>0</v>
      </c>
      <c r="D40" s="53">
        <v>1</v>
      </c>
      <c r="E40" s="53">
        <v>0.5</v>
      </c>
      <c r="F40" s="53">
        <v>0.5</v>
      </c>
      <c r="G40" s="53"/>
      <c r="H40" s="53">
        <v>0.5</v>
      </c>
      <c r="I40" s="53">
        <v>0</v>
      </c>
      <c r="J40" s="53">
        <f>SUM(C40:I40)</f>
        <v>2.5</v>
      </c>
      <c r="K40" s="53">
        <v>4.5</v>
      </c>
      <c r="L40" s="63"/>
      <c r="M40" s="60">
        <f>ROUNDUP(J40*K40+L40,0)</f>
        <v>12</v>
      </c>
    </row>
    <row r="41" spans="1:13" ht="20.25">
      <c r="A41" s="1" t="s">
        <v>104</v>
      </c>
      <c r="B41" s="1" t="s">
        <v>121</v>
      </c>
      <c r="C41" s="53"/>
      <c r="D41" s="53">
        <v>1</v>
      </c>
      <c r="E41" s="53">
        <v>0.5</v>
      </c>
      <c r="F41" s="53">
        <v>0.5</v>
      </c>
      <c r="G41" s="53">
        <v>0.5</v>
      </c>
      <c r="H41" s="53"/>
      <c r="I41" s="53">
        <v>0</v>
      </c>
      <c r="J41" s="53">
        <f>SUM(C41:I41)</f>
        <v>2.5</v>
      </c>
      <c r="K41" s="53">
        <v>4.5</v>
      </c>
      <c r="L41" s="63"/>
      <c r="M41" s="60">
        <f>ROUNDUP(J41*K41+L41,0)</f>
        <v>12</v>
      </c>
    </row>
    <row r="43" spans="2:13" ht="20.25">
      <c r="B43" s="81" t="s">
        <v>36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</row>
    <row r="44" spans="2:13" ht="20.25">
      <c r="B44" s="81" t="s">
        <v>37</v>
      </c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</row>
    <row r="45" spans="2:13" ht="20.25">
      <c r="B45" s="81" t="s">
        <v>38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</row>
    <row r="46" spans="2:13" ht="20.25">
      <c r="B46" s="81" t="s">
        <v>39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</row>
    <row r="48" spans="1:13" s="58" customFormat="1" ht="30">
      <c r="A48" s="68" t="str">
        <f>tafla!B6</f>
        <v>Tryggingamiðstöðin</v>
      </c>
      <c r="B48" s="55" t="s">
        <v>27</v>
      </c>
      <c r="C48" s="56">
        <v>1</v>
      </c>
      <c r="D48" s="56">
        <v>2</v>
      </c>
      <c r="E48" s="56">
        <v>3</v>
      </c>
      <c r="F48" s="56">
        <v>4</v>
      </c>
      <c r="G48" s="56">
        <v>5</v>
      </c>
      <c r="H48" s="56">
        <v>6</v>
      </c>
      <c r="I48" s="56">
        <v>7</v>
      </c>
      <c r="J48" s="56" t="s">
        <v>40</v>
      </c>
      <c r="K48" s="57"/>
      <c r="L48" s="62" t="s">
        <v>42</v>
      </c>
      <c r="M48" s="59" t="s">
        <v>41</v>
      </c>
    </row>
    <row r="49" spans="1:13" ht="20.25">
      <c r="A49" s="1" t="s">
        <v>31</v>
      </c>
      <c r="B49" s="1" t="s">
        <v>43</v>
      </c>
      <c r="C49" s="53">
        <v>1</v>
      </c>
      <c r="D49" s="53">
        <v>1</v>
      </c>
      <c r="E49" s="53">
        <v>0.5</v>
      </c>
      <c r="F49" s="53">
        <v>1</v>
      </c>
      <c r="G49" s="53">
        <v>1</v>
      </c>
      <c r="H49" s="53">
        <v>0</v>
      </c>
      <c r="I49" s="53">
        <v>0</v>
      </c>
      <c r="J49" s="53">
        <f>SUM(C49:I49)</f>
        <v>4.5</v>
      </c>
      <c r="K49" s="53">
        <v>4.5</v>
      </c>
      <c r="L49" s="63">
        <v>30</v>
      </c>
      <c r="M49" s="60">
        <f>ROUNDUP(J49*K49+L49,0)</f>
        <v>51</v>
      </c>
    </row>
    <row r="50" spans="1:13" ht="20.25">
      <c r="A50" s="1" t="s">
        <v>32</v>
      </c>
      <c r="B50" s="1" t="s">
        <v>44</v>
      </c>
      <c r="C50" s="53">
        <v>1</v>
      </c>
      <c r="D50" s="53">
        <v>1</v>
      </c>
      <c r="E50" s="53">
        <v>0.5</v>
      </c>
      <c r="F50" s="53">
        <v>1</v>
      </c>
      <c r="G50" s="53">
        <v>1</v>
      </c>
      <c r="H50" s="53">
        <v>0</v>
      </c>
      <c r="I50" s="53">
        <v>0</v>
      </c>
      <c r="J50" s="53">
        <f>SUM(C50:I50)</f>
        <v>4.5</v>
      </c>
      <c r="K50" s="53">
        <v>4.5</v>
      </c>
      <c r="L50" s="63">
        <v>30</v>
      </c>
      <c r="M50" s="60">
        <f>ROUNDUP(J50*K50+L50,0)</f>
        <v>51</v>
      </c>
    </row>
    <row r="51" spans="1:13" ht="20.25">
      <c r="A51" s="1" t="s">
        <v>33</v>
      </c>
      <c r="B51" s="1" t="s">
        <v>45</v>
      </c>
      <c r="C51" s="53">
        <v>1</v>
      </c>
      <c r="D51" s="53">
        <v>1</v>
      </c>
      <c r="E51" s="53">
        <v>0.5</v>
      </c>
      <c r="F51" s="53">
        <v>1</v>
      </c>
      <c r="G51" s="53">
        <v>1</v>
      </c>
      <c r="H51" s="53">
        <v>0</v>
      </c>
      <c r="I51" s="53">
        <v>0</v>
      </c>
      <c r="J51" s="53">
        <f>SUM(C51:I51)</f>
        <v>4.5</v>
      </c>
      <c r="K51" s="53">
        <v>4.5</v>
      </c>
      <c r="L51" s="63">
        <v>30</v>
      </c>
      <c r="M51" s="60">
        <f>ROUNDUP(J51*K51+L51,0)</f>
        <v>51</v>
      </c>
    </row>
    <row r="52" spans="1:13" ht="20.25">
      <c r="A52" s="1" t="s">
        <v>34</v>
      </c>
      <c r="B52" s="1" t="s">
        <v>47</v>
      </c>
      <c r="C52" s="53">
        <v>1</v>
      </c>
      <c r="D52" s="53">
        <v>1</v>
      </c>
      <c r="E52" s="53">
        <v>0.5</v>
      </c>
      <c r="F52" s="53">
        <v>1</v>
      </c>
      <c r="G52" s="53">
        <v>1</v>
      </c>
      <c r="H52" s="53">
        <v>0</v>
      </c>
      <c r="I52" s="53">
        <v>0</v>
      </c>
      <c r="J52" s="53">
        <f>SUM(C52:I52)</f>
        <v>4.5</v>
      </c>
      <c r="K52" s="53">
        <v>4.5</v>
      </c>
      <c r="L52" s="63">
        <v>30</v>
      </c>
      <c r="M52" s="60">
        <f>ROUNDUP(J52*K52+L52,0)</f>
        <v>51</v>
      </c>
    </row>
    <row r="54" spans="2:13" ht="20.25">
      <c r="B54" s="81" t="s">
        <v>36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</row>
    <row r="55" spans="2:13" ht="20.25">
      <c r="B55" s="81" t="s">
        <v>37</v>
      </c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</row>
    <row r="56" spans="2:13" ht="20.25">
      <c r="B56" s="81" t="s">
        <v>38</v>
      </c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</row>
    <row r="57" spans="2:13" ht="20.25">
      <c r="B57" s="81" t="s">
        <v>39</v>
      </c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</row>
    <row r="59" spans="1:13" s="58" customFormat="1" ht="30">
      <c r="A59" s="68" t="str">
        <f>tafla!B7</f>
        <v>Gunnar Björn Helgason</v>
      </c>
      <c r="B59" s="55" t="s">
        <v>27</v>
      </c>
      <c r="C59" s="56">
        <v>1</v>
      </c>
      <c r="D59" s="56">
        <v>2</v>
      </c>
      <c r="E59" s="56">
        <v>3</v>
      </c>
      <c r="F59" s="56">
        <v>4</v>
      </c>
      <c r="G59" s="56">
        <v>5</v>
      </c>
      <c r="H59" s="56">
        <v>6</v>
      </c>
      <c r="I59" s="56">
        <v>7</v>
      </c>
      <c r="J59" s="56" t="s">
        <v>40</v>
      </c>
      <c r="K59" s="57"/>
      <c r="L59" s="62" t="s">
        <v>42</v>
      </c>
      <c r="M59" s="59" t="s">
        <v>41</v>
      </c>
    </row>
    <row r="60" spans="1:13" ht="20.25">
      <c r="A60" s="1" t="s">
        <v>28</v>
      </c>
      <c r="B60" s="1" t="s">
        <v>46</v>
      </c>
      <c r="C60" s="53">
        <v>0.5</v>
      </c>
      <c r="D60" s="53">
        <v>0</v>
      </c>
      <c r="E60" s="53"/>
      <c r="F60" s="53">
        <v>0</v>
      </c>
      <c r="G60" s="53">
        <v>1</v>
      </c>
      <c r="H60" s="53">
        <v>0</v>
      </c>
      <c r="I60" s="53"/>
      <c r="J60" s="53">
        <f>SUM(C60:I60)</f>
        <v>1.5</v>
      </c>
      <c r="K60" s="53">
        <v>4.5</v>
      </c>
      <c r="L60" s="63"/>
      <c r="M60" s="60">
        <f>ROUNDUP(J60*K60+L60,0)</f>
        <v>7</v>
      </c>
    </row>
    <row r="61" spans="1:13" ht="20.25">
      <c r="A61" s="1" t="s">
        <v>73</v>
      </c>
      <c r="B61" s="1" t="s">
        <v>74</v>
      </c>
      <c r="C61" s="53">
        <v>0.5</v>
      </c>
      <c r="D61" s="53">
        <v>0</v>
      </c>
      <c r="E61" s="53">
        <v>0.5</v>
      </c>
      <c r="F61" s="53">
        <v>0</v>
      </c>
      <c r="G61" s="53"/>
      <c r="H61" s="53">
        <v>0</v>
      </c>
      <c r="I61" s="53">
        <v>0</v>
      </c>
      <c r="J61" s="53">
        <f>SUM(C61:I61)</f>
        <v>1</v>
      </c>
      <c r="K61" s="53">
        <v>4.5</v>
      </c>
      <c r="L61" s="63"/>
      <c r="M61" s="60">
        <f>ROUNDUP(J61*K61+L61,0)</f>
        <v>5</v>
      </c>
    </row>
    <row r="62" spans="1:13" ht="20.25">
      <c r="A62" s="1" t="s">
        <v>29</v>
      </c>
      <c r="B62" s="1" t="s">
        <v>49</v>
      </c>
      <c r="C62" s="53">
        <v>0.5</v>
      </c>
      <c r="D62" s="53"/>
      <c r="E62" s="53">
        <v>0.5</v>
      </c>
      <c r="F62" s="53">
        <v>0</v>
      </c>
      <c r="G62" s="53">
        <v>1</v>
      </c>
      <c r="H62" s="53">
        <v>0</v>
      </c>
      <c r="I62" s="53">
        <v>0</v>
      </c>
      <c r="J62" s="53">
        <f>SUM(C62:I62)</f>
        <v>2</v>
      </c>
      <c r="K62" s="53">
        <v>4.5</v>
      </c>
      <c r="L62" s="63"/>
      <c r="M62" s="60">
        <f>ROUNDUP(J62*K62+L62,0)</f>
        <v>9</v>
      </c>
    </row>
    <row r="63" spans="1:13" ht="20.25">
      <c r="A63" s="1" t="s">
        <v>63</v>
      </c>
      <c r="B63" s="1" t="s">
        <v>64</v>
      </c>
      <c r="C63" s="53">
        <v>0.5</v>
      </c>
      <c r="D63" s="53">
        <v>0</v>
      </c>
      <c r="E63" s="53">
        <v>0.5</v>
      </c>
      <c r="F63" s="53"/>
      <c r="G63" s="53">
        <v>1</v>
      </c>
      <c r="H63" s="53">
        <v>0</v>
      </c>
      <c r="I63" s="53">
        <v>0</v>
      </c>
      <c r="J63" s="53">
        <f>SUM(C63:I63)</f>
        <v>2</v>
      </c>
      <c r="K63" s="53">
        <v>4.5</v>
      </c>
      <c r="L63" s="63"/>
      <c r="M63" s="60">
        <f>ROUNDUP(J63*K63+L63,0)</f>
        <v>9</v>
      </c>
    </row>
    <row r="64" spans="1:13" ht="20.25">
      <c r="A64" s="1" t="s">
        <v>1</v>
      </c>
      <c r="B64" s="1" t="s">
        <v>98</v>
      </c>
      <c r="C64" s="53"/>
      <c r="D64" s="53">
        <v>0</v>
      </c>
      <c r="E64" s="53">
        <v>0.5</v>
      </c>
      <c r="F64" s="53">
        <v>0</v>
      </c>
      <c r="G64" s="53">
        <v>1</v>
      </c>
      <c r="H64" s="53"/>
      <c r="I64" s="53">
        <v>0</v>
      </c>
      <c r="J64" s="53">
        <f>SUM(C64:I64)</f>
        <v>1.5</v>
      </c>
      <c r="K64" s="53">
        <v>4.5</v>
      </c>
      <c r="L64" s="63"/>
      <c r="M64" s="60">
        <f>ROUNDUP(J64*K64+L64,0)</f>
        <v>7</v>
      </c>
    </row>
    <row r="66" spans="2:13" ht="20.25">
      <c r="B66" s="81" t="s">
        <v>36</v>
      </c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</row>
    <row r="67" spans="2:13" ht="20.25">
      <c r="B67" s="81" t="s">
        <v>37</v>
      </c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</row>
    <row r="68" spans="2:13" ht="20.25">
      <c r="B68" s="81" t="s">
        <v>38</v>
      </c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</row>
    <row r="69" spans="2:13" ht="20.25">
      <c r="B69" s="81" t="s">
        <v>39</v>
      </c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</row>
    <row r="71" spans="1:13" s="58" customFormat="1" ht="30">
      <c r="A71" s="68" t="str">
        <f>tafla!B8</f>
        <v>Hótel Hekla</v>
      </c>
      <c r="B71" s="55" t="s">
        <v>27</v>
      </c>
      <c r="C71" s="56">
        <v>1</v>
      </c>
      <c r="D71" s="56">
        <v>2</v>
      </c>
      <c r="E71" s="56">
        <v>3</v>
      </c>
      <c r="F71" s="56">
        <v>4</v>
      </c>
      <c r="G71" s="56">
        <v>5</v>
      </c>
      <c r="H71" s="56">
        <v>6</v>
      </c>
      <c r="I71" s="56">
        <v>7</v>
      </c>
      <c r="J71" s="56" t="s">
        <v>40</v>
      </c>
      <c r="K71" s="57"/>
      <c r="L71" s="62" t="s">
        <v>42</v>
      </c>
      <c r="M71" s="59" t="s">
        <v>41</v>
      </c>
    </row>
    <row r="72" spans="1:13" ht="20.25">
      <c r="A72" s="1" t="s">
        <v>95</v>
      </c>
      <c r="B72" s="1" t="s">
        <v>108</v>
      </c>
      <c r="C72" s="53">
        <v>0</v>
      </c>
      <c r="D72" s="53">
        <v>0</v>
      </c>
      <c r="E72" s="53">
        <v>0.5</v>
      </c>
      <c r="F72" s="53">
        <v>0</v>
      </c>
      <c r="G72" s="53">
        <v>0</v>
      </c>
      <c r="H72" s="53">
        <v>0</v>
      </c>
      <c r="I72" s="53">
        <v>0</v>
      </c>
      <c r="J72" s="53">
        <f>SUM(C72:I72)</f>
        <v>0.5</v>
      </c>
      <c r="K72" s="53">
        <v>4.5</v>
      </c>
      <c r="L72" s="63"/>
      <c r="M72" s="60">
        <f>ROUNDUP(J72*K72+L72,0)</f>
        <v>3</v>
      </c>
    </row>
    <row r="73" spans="1:13" ht="20.25">
      <c r="A73" s="1" t="s">
        <v>96</v>
      </c>
      <c r="B73" s="1" t="s">
        <v>109</v>
      </c>
      <c r="C73" s="53">
        <v>0</v>
      </c>
      <c r="D73" s="53">
        <v>0</v>
      </c>
      <c r="E73" s="53">
        <v>0.5</v>
      </c>
      <c r="F73" s="53">
        <v>0</v>
      </c>
      <c r="G73" s="53">
        <v>0</v>
      </c>
      <c r="H73" s="53">
        <v>0</v>
      </c>
      <c r="I73" s="53">
        <v>0</v>
      </c>
      <c r="J73" s="53">
        <f>SUM(C73:I73)</f>
        <v>0.5</v>
      </c>
      <c r="K73" s="53">
        <v>4.5</v>
      </c>
      <c r="L73" s="63"/>
      <c r="M73" s="60">
        <f>ROUNDUP(J73*K73+L73,0)</f>
        <v>3</v>
      </c>
    </row>
    <row r="74" spans="1:13" ht="20.25">
      <c r="A74" s="1" t="s">
        <v>97</v>
      </c>
      <c r="B74" s="1" t="s">
        <v>110</v>
      </c>
      <c r="C74" s="53">
        <v>0</v>
      </c>
      <c r="D74" s="53">
        <v>0</v>
      </c>
      <c r="E74" s="53">
        <v>0.5</v>
      </c>
      <c r="F74" s="53">
        <v>0</v>
      </c>
      <c r="G74" s="53">
        <v>0</v>
      </c>
      <c r="H74" s="53">
        <v>0</v>
      </c>
      <c r="I74" s="53">
        <v>0</v>
      </c>
      <c r="J74" s="53">
        <f>SUM(C74:I74)</f>
        <v>0.5</v>
      </c>
      <c r="K74" s="53">
        <v>4.5</v>
      </c>
      <c r="L74" s="63"/>
      <c r="M74" s="60">
        <f>ROUNDUP(J74*K74+L74,0)</f>
        <v>3</v>
      </c>
    </row>
    <row r="75" spans="1:13" ht="20.25">
      <c r="A75" s="1" t="s">
        <v>114</v>
      </c>
      <c r="B75" s="1" t="s">
        <v>123</v>
      </c>
      <c r="C75" s="53">
        <v>0</v>
      </c>
      <c r="D75" s="53">
        <v>0</v>
      </c>
      <c r="E75" s="53">
        <v>0.5</v>
      </c>
      <c r="F75" s="53">
        <v>0</v>
      </c>
      <c r="G75" s="53">
        <v>0</v>
      </c>
      <c r="H75" s="53">
        <v>0</v>
      </c>
      <c r="I75" s="53">
        <v>0</v>
      </c>
      <c r="J75" s="53">
        <f>SUM(C75:I75)</f>
        <v>0.5</v>
      </c>
      <c r="K75" s="53">
        <v>4.5</v>
      </c>
      <c r="L75" s="63"/>
      <c r="M75" s="60">
        <f>ROUNDUP(J75*K75+L75,0)</f>
        <v>3</v>
      </c>
    </row>
    <row r="77" spans="2:13" ht="20.25">
      <c r="B77" s="81" t="s">
        <v>36</v>
      </c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</row>
    <row r="78" spans="2:13" ht="20.25">
      <c r="B78" s="81" t="s">
        <v>37</v>
      </c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</row>
    <row r="79" spans="2:13" ht="20.25">
      <c r="B79" s="81" t="s">
        <v>38</v>
      </c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</row>
    <row r="80" spans="2:13" ht="20.25">
      <c r="B80" s="81" t="s">
        <v>39</v>
      </c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</row>
    <row r="82" spans="1:13" s="58" customFormat="1" ht="30">
      <c r="A82" s="68" t="str">
        <f>tafla!B9</f>
        <v>Óskar Pálsson</v>
      </c>
      <c r="B82" s="55" t="s">
        <v>27</v>
      </c>
      <c r="C82" s="56">
        <v>1</v>
      </c>
      <c r="D82" s="56">
        <v>2</v>
      </c>
      <c r="E82" s="56">
        <v>3</v>
      </c>
      <c r="F82" s="56">
        <v>4</v>
      </c>
      <c r="G82" s="56">
        <v>5</v>
      </c>
      <c r="H82" s="56">
        <v>6</v>
      </c>
      <c r="I82" s="56">
        <v>7</v>
      </c>
      <c r="J82" s="56" t="s">
        <v>40</v>
      </c>
      <c r="K82" s="57"/>
      <c r="L82" s="62" t="s">
        <v>42</v>
      </c>
      <c r="M82" s="59" t="s">
        <v>41</v>
      </c>
    </row>
    <row r="83" spans="1:13" ht="20.25">
      <c r="A83" s="1" t="s">
        <v>57</v>
      </c>
      <c r="B83" s="1" t="s">
        <v>66</v>
      </c>
      <c r="C83" s="53">
        <v>0</v>
      </c>
      <c r="D83" s="53">
        <v>0</v>
      </c>
      <c r="E83" s="53">
        <v>0</v>
      </c>
      <c r="F83" s="53">
        <v>1</v>
      </c>
      <c r="G83" s="53">
        <v>1</v>
      </c>
      <c r="H83" s="53">
        <v>1</v>
      </c>
      <c r="I83" s="53">
        <v>1</v>
      </c>
      <c r="J83" s="53">
        <f>SUM(C83:I83)</f>
        <v>4</v>
      </c>
      <c r="K83" s="53">
        <v>4.5</v>
      </c>
      <c r="L83" s="63"/>
      <c r="M83" s="60">
        <f>ROUNDUP(J83*K83+L83,0)</f>
        <v>18</v>
      </c>
    </row>
    <row r="84" spans="1:13" ht="20.25">
      <c r="A84" s="1" t="s">
        <v>65</v>
      </c>
      <c r="B84" s="1" t="s">
        <v>75</v>
      </c>
      <c r="C84" s="53">
        <v>0</v>
      </c>
      <c r="D84" s="53">
        <v>0</v>
      </c>
      <c r="E84" s="53">
        <v>0</v>
      </c>
      <c r="F84" s="53">
        <v>1</v>
      </c>
      <c r="G84" s="53">
        <v>1</v>
      </c>
      <c r="H84" s="53">
        <v>1</v>
      </c>
      <c r="I84" s="53">
        <v>1</v>
      </c>
      <c r="J84" s="53">
        <f>SUM(C84:I84)</f>
        <v>4</v>
      </c>
      <c r="K84" s="53">
        <v>4.5</v>
      </c>
      <c r="L84" s="63"/>
      <c r="M84" s="60">
        <f>ROUNDUP(J84*K84+L84,0)</f>
        <v>18</v>
      </c>
    </row>
    <row r="85" spans="1:13" ht="20.25">
      <c r="A85" s="1" t="s">
        <v>94</v>
      </c>
      <c r="B85" s="1" t="s">
        <v>122</v>
      </c>
      <c r="C85" s="53">
        <v>0</v>
      </c>
      <c r="D85" s="53">
        <v>0</v>
      </c>
      <c r="E85" s="53">
        <v>0</v>
      </c>
      <c r="F85" s="53">
        <v>1</v>
      </c>
      <c r="G85" s="53">
        <v>1</v>
      </c>
      <c r="H85" s="53">
        <v>1</v>
      </c>
      <c r="I85" s="53">
        <v>1</v>
      </c>
      <c r="J85" s="53">
        <f>SUM(C85:I85)</f>
        <v>4</v>
      </c>
      <c r="K85" s="53">
        <v>4.5</v>
      </c>
      <c r="L85" s="63"/>
      <c r="M85" s="60">
        <f>ROUNDUP(J85*K85+L85,0)</f>
        <v>18</v>
      </c>
    </row>
    <row r="86" spans="1:13" ht="20.25">
      <c r="A86" s="1" t="s">
        <v>115</v>
      </c>
      <c r="B86" s="1" t="s">
        <v>116</v>
      </c>
      <c r="C86" s="53">
        <v>0</v>
      </c>
      <c r="D86" s="53">
        <v>0</v>
      </c>
      <c r="E86" s="53">
        <v>0</v>
      </c>
      <c r="F86" s="53">
        <v>1</v>
      </c>
      <c r="G86" s="53">
        <v>1</v>
      </c>
      <c r="H86" s="53">
        <v>1</v>
      </c>
      <c r="I86" s="53">
        <v>1</v>
      </c>
      <c r="J86" s="53">
        <f>SUM(C86:I86)</f>
        <v>4</v>
      </c>
      <c r="K86" s="53">
        <v>4.5</v>
      </c>
      <c r="L86" s="63"/>
      <c r="M86" s="60">
        <f>ROUNDUP(J86*K86+L86,0)</f>
        <v>18</v>
      </c>
    </row>
    <row r="88" spans="2:13" ht="20.25">
      <c r="B88" s="81" t="s">
        <v>36</v>
      </c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</row>
    <row r="89" spans="2:13" ht="20.25">
      <c r="B89" s="81" t="s">
        <v>37</v>
      </c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</row>
    <row r="90" spans="2:13" ht="20.25">
      <c r="B90" s="81" t="s">
        <v>38</v>
      </c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</row>
    <row r="91" spans="2:13" ht="20.25">
      <c r="B91" s="81" t="s">
        <v>39</v>
      </c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</row>
    <row r="94" ht="20.25">
      <c r="A94" s="65" t="s">
        <v>76</v>
      </c>
    </row>
    <row r="95" ht="20.25">
      <c r="A95" s="24" t="s">
        <v>77</v>
      </c>
    </row>
    <row r="96" ht="20.25">
      <c r="A96" s="24" t="s">
        <v>78</v>
      </c>
    </row>
    <row r="97" ht="20.25">
      <c r="A97" s="24" t="s">
        <v>79</v>
      </c>
    </row>
  </sheetData>
  <mergeCells count="32">
    <mergeCell ref="B7:M7"/>
    <mergeCell ref="B8:M8"/>
    <mergeCell ref="B9:M9"/>
    <mergeCell ref="B10:M10"/>
    <mergeCell ref="B20:M20"/>
    <mergeCell ref="B21:M21"/>
    <mergeCell ref="B22:M22"/>
    <mergeCell ref="B23:M23"/>
    <mergeCell ref="B31:M31"/>
    <mergeCell ref="B32:M32"/>
    <mergeCell ref="B33:M33"/>
    <mergeCell ref="B34:M34"/>
    <mergeCell ref="B43:M43"/>
    <mergeCell ref="B44:M44"/>
    <mergeCell ref="B45:M45"/>
    <mergeCell ref="B46:M46"/>
    <mergeCell ref="B54:M54"/>
    <mergeCell ref="B55:M55"/>
    <mergeCell ref="B56:M56"/>
    <mergeCell ref="B57:M57"/>
    <mergeCell ref="B66:M66"/>
    <mergeCell ref="B67:M67"/>
    <mergeCell ref="B68:M68"/>
    <mergeCell ref="B69:M69"/>
    <mergeCell ref="B77:M77"/>
    <mergeCell ref="B78:M78"/>
    <mergeCell ref="B79:M79"/>
    <mergeCell ref="B80:M80"/>
    <mergeCell ref="B88:M88"/>
    <mergeCell ref="B89:M89"/>
    <mergeCell ref="B90:M90"/>
    <mergeCell ref="B91:M91"/>
  </mergeCells>
  <printOptions horizontalCentered="1" verticalCentered="1"/>
  <pageMargins left="0.3937007874015748" right="0.31496062992125984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&amp;C&amp;"Arial,Bold"&amp;22SILFURSTIGSBLAÐ
SUÐURLANDSMÓT Í SVEITAKEPNNI 2005</oddHeader>
  </headerFooter>
  <rowBreaks count="7" manualBreakCount="7">
    <brk id="11" max="255" man="1"/>
    <brk id="24" max="255" man="1"/>
    <brk id="35" max="255" man="1"/>
    <brk id="47" max="255" man="1"/>
    <brk id="58" max="255" man="1"/>
    <brk id="70" max="255" man="1"/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tmselfoss</dc:creator>
  <cp:keywords/>
  <dc:description/>
  <cp:lastModifiedBy>Héraðssambandið Skarphéðinn</cp:lastModifiedBy>
  <cp:lastPrinted>2007-01-21T17:11:14Z</cp:lastPrinted>
  <dcterms:created xsi:type="dcterms:W3CDTF">2003-01-18T17:23:52Z</dcterms:created>
  <dcterms:modified xsi:type="dcterms:W3CDTF">2007-01-22T10:14:39Z</dcterms:modified>
  <cp:category/>
  <cp:version/>
  <cp:contentType/>
  <cp:contentStatus/>
</cp:coreProperties>
</file>